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3"/>
  </bookViews>
  <sheets>
    <sheet name="CPL" sheetId="1" r:id="rId1"/>
    <sheet name="CPL(2)" sheetId="2" r:id="rId2"/>
    <sheet name="CBS" sheetId="3" r:id="rId3"/>
    <sheet name="CCIE" sheetId="4" r:id="rId4"/>
    <sheet name="CCF" sheetId="5" r:id="rId5"/>
  </sheets>
  <definedNames>
    <definedName name="_xlnm.Print_Area" localSheetId="2">'CBS'!$A$1:$E$57</definedName>
    <definedName name="_xlnm.Print_Area" localSheetId="4">'CCF'!$A$1:$F$70</definedName>
    <definedName name="_xlnm.Print_Area" localSheetId="1">'CPL(2)'!$A$1:$I$60</definedName>
  </definedNames>
  <calcPr fullCalcOnLoad="1" fullPrecision="0"/>
</workbook>
</file>

<file path=xl/sharedStrings.xml><?xml version="1.0" encoding="utf-8"?>
<sst xmlns="http://schemas.openxmlformats.org/spreadsheetml/2006/main" count="232" uniqueCount="150">
  <si>
    <t>CONDENSED CONSOLIDATED INCOME STATEMENTS</t>
  </si>
  <si>
    <t>INDIVIDUAL QUARTER</t>
  </si>
  <si>
    <t>CUMULATIVE QUARTER</t>
  </si>
  <si>
    <t>CURRENT YEAR</t>
  </si>
  <si>
    <t>PRECEDING YEAR</t>
  </si>
  <si>
    <t>CORRESPONDING</t>
  </si>
  <si>
    <t>QUARTER</t>
  </si>
  <si>
    <t>PERIOD</t>
  </si>
  <si>
    <t>RM'000</t>
  </si>
  <si>
    <t>Revenue</t>
  </si>
  <si>
    <t>AS AT PRECEDING FINANCIAL YEAR</t>
  </si>
  <si>
    <t>END</t>
  </si>
  <si>
    <t>Gross interest income</t>
  </si>
  <si>
    <t>Gross interest expense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</si>
  <si>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</si>
  <si>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</si>
  <si>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</si>
  <si>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</si>
  <si>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</si>
  <si>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</si>
  <si>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</si>
  <si>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</si>
  <si>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</si>
  <si>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</si>
  <si>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</si>
  <si>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</si>
  <si>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</si>
  <si>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</si>
  <si>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</si>
  <si>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</si>
  <si>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</si>
  <si>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</si>
  <si>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</si>
  <si>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</si>
  <si>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Interest paid</t>
  </si>
  <si>
    <t>Interest received</t>
  </si>
  <si>
    <t xml:space="preserve">CONDENSED CONSOLIDATED STATEMENTS OF CHANGES IN EQUITY </t>
  </si>
  <si>
    <t>Share Capital</t>
  </si>
  <si>
    <t>Total</t>
  </si>
  <si>
    <t>Warrants</t>
  </si>
  <si>
    <t>Short term borrowings</t>
  </si>
  <si>
    <t>N/A</t>
  </si>
  <si>
    <t>Capital reserve</t>
  </si>
  <si>
    <t>Accumulated losses</t>
  </si>
  <si>
    <t xml:space="preserve">QUARTER </t>
  </si>
  <si>
    <t xml:space="preserve">TO DATE </t>
  </si>
  <si>
    <t>Cash Flow from Operating Activities</t>
  </si>
  <si>
    <t>Adjustment for :-</t>
  </si>
  <si>
    <t>Repayment of borrowings</t>
  </si>
  <si>
    <t>DATAPREP HOLDINGS BHD  (Company No. : 183059-H)</t>
  </si>
  <si>
    <t>AS AT END OF CURRENT QUARTER</t>
  </si>
  <si>
    <t>Cash and cash equivalents</t>
  </si>
  <si>
    <t>SUMMARY OF KEY FINANCIAL INFORMATION</t>
  </si>
  <si>
    <t>ADDITIONAL INFORMATION</t>
  </si>
  <si>
    <t>Trade receivables</t>
  </si>
  <si>
    <t>Other payables</t>
  </si>
  <si>
    <t>Trade payables</t>
  </si>
  <si>
    <t>Total equity</t>
  </si>
  <si>
    <t>ASSETS</t>
  </si>
  <si>
    <t>Non-current assets</t>
  </si>
  <si>
    <t>Intangible assets</t>
  </si>
  <si>
    <t>Total assets</t>
  </si>
  <si>
    <t>Non-current liabilities</t>
  </si>
  <si>
    <t>Total current liabilities</t>
  </si>
  <si>
    <t>Total liabilities</t>
  </si>
  <si>
    <t>Total equity and liabilities</t>
  </si>
  <si>
    <t>Audited</t>
  </si>
  <si>
    <t xml:space="preserve">Net assets per share </t>
  </si>
  <si>
    <t>per share (sen)</t>
  </si>
  <si>
    <t xml:space="preserve">Proposed/Declared Dividend </t>
  </si>
  <si>
    <t>Other receivables</t>
  </si>
  <si>
    <t>Cash flow from Investing Activites</t>
  </si>
  <si>
    <t>Cash flow from Financing Activities</t>
  </si>
  <si>
    <t xml:space="preserve">Attributed to : </t>
  </si>
  <si>
    <t>Net assets per share (RM)</t>
  </si>
  <si>
    <t>holders of the Company (RM)</t>
  </si>
  <si>
    <t>Equity holders of the Company</t>
  </si>
  <si>
    <t>Deposits, cash and bank balances</t>
  </si>
  <si>
    <t>Equity attributable to equity holders of the Company</t>
  </si>
  <si>
    <t>Cash and bank balances</t>
  </si>
  <si>
    <t>of the Company</t>
  </si>
  <si>
    <t>Deferred tax assets</t>
  </si>
  <si>
    <t xml:space="preserve">Irredeemable Convertible Unsecured Loan </t>
  </si>
  <si>
    <t>Long term borrowings</t>
  </si>
  <si>
    <t>Finance costs</t>
  </si>
  <si>
    <t>Payment of hire purchase liabilities</t>
  </si>
  <si>
    <t>Unaudited</t>
  </si>
  <si>
    <t>ICULS - Equity  Component</t>
  </si>
  <si>
    <t>Tax recoverable</t>
  </si>
  <si>
    <t>Cash and cash equivalents at beginning of the year</t>
  </si>
  <si>
    <t>Cash and cash equivalents at end of the period</t>
  </si>
  <si>
    <t>Net cash used in investing activities</t>
  </si>
  <si>
    <t xml:space="preserve">Cash and cash equivalents at end of the financial period comprise the following: </t>
  </si>
  <si>
    <t>Proceeds from the issuance of ordinary shares</t>
  </si>
  <si>
    <t>Proceeds from disposal of plant and equipment</t>
  </si>
  <si>
    <t>Dividends paid to minority shareholders of a subsidiary</t>
  </si>
  <si>
    <t>Acquisition of plant and equipment and intangible assets</t>
  </si>
  <si>
    <t>N2</t>
  </si>
  <si>
    <t>Current Quarter</t>
  </si>
  <si>
    <t>Current Year to date</t>
  </si>
  <si>
    <t>31/12/07</t>
  </si>
  <si>
    <t>Provision for doubtful debt</t>
  </si>
  <si>
    <t>Provision For Doubtful Debt</t>
  </si>
  <si>
    <t xml:space="preserve">Revenue </t>
  </si>
  <si>
    <t xml:space="preserve">   Stocks ("ICULS") - equity component</t>
  </si>
  <si>
    <t>Proceeds from the issuance of ESOS</t>
  </si>
  <si>
    <t>Foreign exchange translation differences</t>
  </si>
  <si>
    <t>Issue of ordinary shares of a subsidiary to minority shareholders</t>
  </si>
  <si>
    <t>Foreign exchange reserve</t>
  </si>
  <si>
    <t>Total Equity</t>
  </si>
  <si>
    <t xml:space="preserve">Deposits with licensed commercial banks </t>
  </si>
  <si>
    <t>Deposits with licensed investment bank</t>
  </si>
  <si>
    <t>At 1 April 2008</t>
  </si>
  <si>
    <t xml:space="preserve">Operating Expenses </t>
  </si>
  <si>
    <t xml:space="preserve">Other Operating Income </t>
  </si>
  <si>
    <t>Effect of exchange rate fluctuation</t>
  </si>
  <si>
    <t>31.03.2009</t>
  </si>
  <si>
    <t>Other investments</t>
  </si>
  <si>
    <t>Loss for the period</t>
  </si>
  <si>
    <t>At 1 April 2009</t>
  </si>
  <si>
    <t xml:space="preserve">Issues of new ordinary shares arising from </t>
  </si>
  <si>
    <t>warrants conversion</t>
  </si>
  <si>
    <t>Tax refund / (paid)</t>
  </si>
  <si>
    <t>Proceeds from disposal of other investments</t>
  </si>
  <si>
    <t>Cash (used in) / generated from operations</t>
  </si>
  <si>
    <t>Net cash (used in) / generated from operating activities</t>
  </si>
  <si>
    <t>&lt;------------------------------------Non-distributable-----------------------------------&gt;</t>
  </si>
  <si>
    <t>&lt;------------------Attributable to the equity holders of the Company------------------------&gt;</t>
  </si>
  <si>
    <t>[30/09/2009]</t>
  </si>
  <si>
    <t>[30/09/2008]</t>
  </si>
  <si>
    <t>AS AT 30 SEPTEMBER 2009</t>
  </si>
  <si>
    <t>30.09.2009</t>
  </si>
  <si>
    <t>At 30 September 2009</t>
  </si>
  <si>
    <t>At 30 September 2008</t>
  </si>
  <si>
    <t>30.09.2008</t>
  </si>
  <si>
    <t>Expenses incurred in connection with issue</t>
  </si>
  <si>
    <t xml:space="preserve">    of shares</t>
  </si>
  <si>
    <t>Six Months Ended</t>
  </si>
  <si>
    <t>Goodwill on consolidation</t>
  </si>
  <si>
    <t>FOR THE SECOND QUARTER AND SIX MONTHS ENDED 30 SEPTEMBER 2009</t>
  </si>
  <si>
    <t>Loss before tax</t>
  </si>
  <si>
    <t>Loss attributable to</t>
  </si>
  <si>
    <t>ordinary equity holders</t>
  </si>
  <si>
    <t>Basic loss per share (sen)</t>
  </si>
  <si>
    <t>Loss from operations</t>
  </si>
  <si>
    <t>Loss after tax</t>
  </si>
  <si>
    <t>Loss per share :</t>
  </si>
  <si>
    <t>Operating loss before working capital changes</t>
  </si>
  <si>
    <t>Net cash generated from / (used in) financing activities</t>
  </si>
  <si>
    <t>Net increase / (decrease) in cash and cash equivalents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</si>
</sst>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12"/>
      <name val="Arial"/>
      <family val="0"/>
    </font>
    <font>
      <b/>
      <i/>
      <sz val="10"/>
      <name val="Arial"/>
      <family val="2"/>
    </font>
    <font>
      <i/>
      <sz val="10"/>
      <name val="Arial"/>
      <family val="2"/>
    </font>
  </fonts>
  <fills count="2">
    <fill>
      <patternFill/>
    </fill>
    <fill>
      <patternFill patternType="gray125"/>
    </fill>
  </fills>
  <borders count="2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181" fontId="0" fillId="0" borderId="0" xfId="0" applyNumberFormat="1" applyAlignment="1">
      <alignment/>
    </xf>
    <xf numFmtId="41" fontId="1" fillId="0" borderId="0" xfId="0" applyNumberFormat="1" applyFont="1" applyAlignment="1">
      <alignment horizontal="left"/>
    </xf>
    <xf numFmtId="181" fontId="1" fillId="0" borderId="0" xfId="0" applyNumberFormat="1" applyFont="1" applyAlignment="1">
      <alignment/>
    </xf>
    <xf numFmtId="181" fontId="0" fillId="0" borderId="0" xfId="0" applyNumberFormat="1" applyBorder="1" applyAlignment="1">
      <alignment/>
    </xf>
    <xf numFmtId="181" fontId="0" fillId="0" borderId="0" xfId="0" applyNumberFormat="1" applyBorder="1" applyAlignment="1">
      <alignment horizontal="center"/>
    </xf>
    <xf numFmtId="181" fontId="0" fillId="0" borderId="0" xfId="0" applyNumberFormat="1" applyAlignment="1">
      <alignment wrapText="1"/>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41" fontId="0" fillId="0" borderId="1" xfId="0" applyNumberFormat="1" applyFill="1" applyBorder="1" applyAlignment="1">
      <alignment/>
    </xf>
    <xf numFmtId="41" fontId="0" fillId="0" borderId="2" xfId="0" applyNumberFormat="1" applyFill="1" applyBorder="1" applyAlignment="1">
      <alignment/>
    </xf>
    <xf numFmtId="41" fontId="0" fillId="0" borderId="1" xfId="15" applyNumberFormat="1" applyFill="1" applyBorder="1" applyAlignment="1" quotePrefix="1">
      <alignment horizontal="right"/>
    </xf>
    <xf numFmtId="41" fontId="0" fillId="0" borderId="1" xfId="0" applyNumberFormat="1" applyFill="1" applyBorder="1" applyAlignment="1" quotePrefix="1">
      <alignment horizontal="right"/>
    </xf>
    <xf numFmtId="41" fontId="0" fillId="0" borderId="3" xfId="0" applyNumberFormat="1" applyFill="1" applyBorder="1" applyAlignment="1">
      <alignment/>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41" fontId="0" fillId="0" borderId="0" xfId="0" applyNumberFormat="1" applyFill="1" applyAlignment="1">
      <alignment horizontal="right"/>
    </xf>
    <xf numFmtId="181" fontId="0" fillId="0" borderId="2" xfId="0" applyNumberFormat="1" applyFill="1" applyBorder="1" applyAlignment="1">
      <alignment horizontal="center"/>
    </xf>
    <xf numFmtId="181" fontId="0" fillId="0" borderId="4" xfId="0" applyNumberFormat="1" applyFill="1" applyBorder="1" applyAlignment="1">
      <alignment/>
    </xf>
    <xf numFmtId="181" fontId="0" fillId="0" borderId="4" xfId="0" applyNumberFormat="1" applyFill="1" applyBorder="1" applyAlignment="1" quotePrefix="1">
      <alignment horizontal="right"/>
    </xf>
    <xf numFmtId="181" fontId="0" fillId="0" borderId="2" xfId="0" applyNumberFormat="1" applyFill="1" applyBorder="1" applyAlignment="1">
      <alignment/>
    </xf>
    <xf numFmtId="181" fontId="0" fillId="0" borderId="0" xfId="0" applyNumberFormat="1" applyFill="1" applyBorder="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181" fontId="0" fillId="0" borderId="5" xfId="0" applyNumberFormat="1" applyFill="1" applyBorder="1" applyAlignment="1">
      <alignment/>
    </xf>
    <xf numFmtId="181" fontId="1" fillId="0" borderId="6" xfId="0" applyNumberFormat="1" applyFont="1" applyFill="1" applyBorder="1" applyAlignment="1">
      <alignment/>
    </xf>
    <xf numFmtId="181" fontId="1" fillId="0" borderId="7" xfId="0" applyNumberFormat="1" applyFont="1" applyFill="1" applyBorder="1" applyAlignment="1">
      <alignment/>
    </xf>
    <xf numFmtId="181" fontId="0" fillId="0" borderId="8" xfId="0" applyNumberFormat="1" applyFill="1" applyBorder="1" applyAlignment="1">
      <alignment/>
    </xf>
    <xf numFmtId="181" fontId="0" fillId="0" borderId="9" xfId="0" applyNumberFormat="1" applyFill="1" applyBorder="1" applyAlignment="1">
      <alignment/>
    </xf>
    <xf numFmtId="181" fontId="0" fillId="0" borderId="10" xfId="0" applyNumberFormat="1" applyFill="1" applyBorder="1" applyAlignment="1">
      <alignment/>
    </xf>
    <xf numFmtId="181" fontId="0" fillId="0" borderId="3" xfId="0" applyNumberFormat="1" applyFill="1" applyBorder="1" applyAlignment="1">
      <alignment/>
    </xf>
    <xf numFmtId="41" fontId="5" fillId="0" borderId="0" xfId="0" applyNumberFormat="1" applyFont="1" applyAlignment="1">
      <alignment horizontal="left"/>
    </xf>
    <xf numFmtId="41" fontId="5" fillId="0" borderId="0" xfId="0" applyNumberFormat="1" applyFont="1" applyAlignment="1">
      <alignment/>
    </xf>
    <xf numFmtId="41" fontId="6" fillId="0" borderId="0" xfId="0" applyNumberFormat="1" applyFont="1" applyAlignment="1">
      <alignment/>
    </xf>
    <xf numFmtId="181" fontId="5"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applyAlignment="1">
      <alignment horizontal="center" wrapText="1"/>
    </xf>
    <xf numFmtId="41" fontId="5" fillId="0" borderId="0" xfId="0" applyNumberFormat="1" applyFont="1" applyAlignment="1">
      <alignment wrapText="1"/>
    </xf>
    <xf numFmtId="41" fontId="5" fillId="0" borderId="0" xfId="0" applyNumberFormat="1" applyFont="1" applyFill="1" applyAlignment="1">
      <alignment/>
    </xf>
    <xf numFmtId="9" fontId="5" fillId="0" borderId="0" xfId="21" applyFont="1" applyFill="1" applyAlignment="1">
      <alignment/>
    </xf>
    <xf numFmtId="41" fontId="6" fillId="0" borderId="0" xfId="0" applyNumberFormat="1" applyFont="1" applyFill="1" applyAlignment="1">
      <alignment/>
    </xf>
    <xf numFmtId="41" fontId="6" fillId="0" borderId="0" xfId="0" applyNumberFormat="1" applyFont="1" applyFill="1" applyBorder="1" applyAlignment="1">
      <alignment/>
    </xf>
    <xf numFmtId="41" fontId="5" fillId="0" borderId="0" xfId="0" applyNumberFormat="1" applyFont="1" applyFill="1" applyBorder="1" applyAlignment="1">
      <alignment/>
    </xf>
    <xf numFmtId="41" fontId="6" fillId="0" borderId="0" xfId="15" applyNumberFormat="1" applyFont="1" applyFill="1" applyAlignment="1">
      <alignment/>
    </xf>
    <xf numFmtId="41" fontId="5" fillId="0" borderId="7" xfId="0" applyNumberFormat="1" applyFont="1" applyFill="1" applyBorder="1" applyAlignment="1">
      <alignment/>
    </xf>
    <xf numFmtId="41" fontId="7" fillId="0" borderId="0" xfId="0" applyNumberFormat="1" applyFont="1" applyAlignment="1">
      <alignment horizontal="left"/>
    </xf>
    <xf numFmtId="181" fontId="1" fillId="0" borderId="6" xfId="0" applyNumberFormat="1" applyFont="1" applyFill="1" applyBorder="1" applyAlignment="1">
      <alignment wrapText="1"/>
    </xf>
    <xf numFmtId="41" fontId="0" fillId="0" borderId="11" xfId="0" applyNumberFormat="1" applyFill="1" applyBorder="1" applyAlignment="1">
      <alignmen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181" fontId="0" fillId="0" borderId="3" xfId="0" applyNumberFormat="1" applyFill="1" applyBorder="1" applyAlignment="1" quotePrefix="1">
      <alignment horizontal="right"/>
    </xf>
    <xf numFmtId="183" fontId="0" fillId="0" borderId="10" xfId="0" applyNumberFormat="1" applyFill="1" applyBorder="1" applyAlignment="1">
      <alignment horizontal="right"/>
    </xf>
    <xf numFmtId="181" fontId="0" fillId="0" borderId="1" xfId="0" applyNumberFormat="1" applyFill="1" applyBorder="1" applyAlignment="1">
      <alignment/>
    </xf>
    <xf numFmtId="181" fontId="0" fillId="0" borderId="1" xfId="0" applyNumberFormat="1" applyFill="1" applyBorder="1" applyAlignment="1" quotePrefix="1">
      <alignment horizontal="right"/>
    </xf>
    <xf numFmtId="181" fontId="0" fillId="0" borderId="11" xfId="0" applyNumberFormat="1" applyFill="1" applyBorder="1" applyAlignment="1">
      <alignment/>
    </xf>
    <xf numFmtId="181" fontId="0" fillId="0" borderId="0" xfId="0" applyNumberFormat="1" applyFill="1" applyAlignment="1">
      <alignment horizontal="right"/>
    </xf>
    <xf numFmtId="181" fontId="0" fillId="0" borderId="10" xfId="0" applyNumberFormat="1" applyFill="1" applyBorder="1" applyAlignment="1">
      <alignment horizontal="right"/>
    </xf>
    <xf numFmtId="181" fontId="0" fillId="0" borderId="0" xfId="0" applyNumberFormat="1" applyFont="1" applyFill="1" applyAlignment="1">
      <alignment/>
    </xf>
    <xf numFmtId="181" fontId="0" fillId="0" borderId="6" xfId="0" applyNumberFormat="1" applyFont="1" applyFill="1" applyBorder="1" applyAlignment="1">
      <alignment/>
    </xf>
    <xf numFmtId="181" fontId="0" fillId="0" borderId="12" xfId="0" applyNumberFormat="1" applyFont="1" applyFill="1" applyBorder="1" applyAlignment="1">
      <alignment/>
    </xf>
    <xf numFmtId="181" fontId="0" fillId="0" borderId="0" xfId="0" applyNumberFormat="1" applyFont="1" applyFill="1" applyBorder="1" applyAlignment="1">
      <alignment/>
    </xf>
    <xf numFmtId="181" fontId="0" fillId="0" borderId="5" xfId="0" applyNumberFormat="1" applyFont="1" applyFill="1" applyBorder="1" applyAlignment="1">
      <alignment/>
    </xf>
    <xf numFmtId="181" fontId="0" fillId="0" borderId="0" xfId="15" applyNumberFormat="1" applyFill="1" applyAlignment="1">
      <alignment/>
    </xf>
    <xf numFmtId="171" fontId="0" fillId="0" borderId="13" xfId="15" applyFill="1" applyBorder="1" applyAlignment="1">
      <alignment/>
    </xf>
    <xf numFmtId="41" fontId="0" fillId="0" borderId="0" xfId="0" applyNumberFormat="1" applyFill="1" applyAlignment="1">
      <alignment/>
    </xf>
    <xf numFmtId="181" fontId="0" fillId="0" borderId="3" xfId="0" applyNumberFormat="1" applyFill="1" applyBorder="1" applyAlignment="1">
      <alignment horizontal="center"/>
    </xf>
    <xf numFmtId="181" fontId="0" fillId="0" borderId="1" xfId="0" applyNumberFormat="1" applyFill="1" applyBorder="1" applyAlignment="1">
      <alignment horizontal="center"/>
    </xf>
    <xf numFmtId="183" fontId="0" fillId="0" borderId="14" xfId="0" applyNumberFormat="1" applyFill="1" applyBorder="1" applyAlignment="1">
      <alignment horizontal="right"/>
    </xf>
    <xf numFmtId="181" fontId="0" fillId="0" borderId="0" xfId="0" applyNumberFormat="1" applyFill="1" applyAlignment="1">
      <alignment horizontal="center"/>
    </xf>
    <xf numFmtId="181" fontId="0" fillId="0" borderId="0" xfId="0" applyNumberFormat="1" applyFill="1" applyBorder="1" applyAlignment="1" quotePrefix="1">
      <alignment horizontal="right"/>
    </xf>
    <xf numFmtId="181" fontId="0" fillId="0" borderId="0" xfId="0" applyNumberFormat="1" applyFill="1" applyBorder="1" applyAlignment="1">
      <alignment horizontal="center"/>
    </xf>
    <xf numFmtId="181" fontId="0" fillId="0" borderId="0" xfId="0" applyNumberFormat="1" applyFill="1" applyBorder="1" applyAlignment="1">
      <alignment horizontal="right"/>
    </xf>
    <xf numFmtId="181" fontId="1" fillId="0" borderId="0" xfId="0" applyNumberFormat="1" applyFont="1" applyFill="1" applyBorder="1" applyAlignment="1">
      <alignment horizontal="center"/>
    </xf>
    <xf numFmtId="181" fontId="0" fillId="0" borderId="15" xfId="0" applyNumberFormat="1" applyFill="1" applyBorder="1" applyAlignment="1">
      <alignment/>
    </xf>
    <xf numFmtId="171" fontId="1" fillId="0" borderId="0" xfId="15" applyFont="1" applyAlignment="1">
      <alignment/>
    </xf>
    <xf numFmtId="181" fontId="1" fillId="0" borderId="0" xfId="0" applyNumberFormat="1" applyFont="1" applyFill="1" applyAlignment="1">
      <alignment horizontal="right"/>
    </xf>
    <xf numFmtId="181" fontId="0" fillId="0" borderId="0" xfId="0" applyNumberFormat="1" applyFont="1" applyFill="1" applyAlignment="1">
      <alignment horizontal="right"/>
    </xf>
    <xf numFmtId="181" fontId="0" fillId="0" borderId="5" xfId="0" applyNumberFormat="1" applyFont="1" applyFill="1" applyBorder="1" applyAlignment="1">
      <alignment horizontal="right"/>
    </xf>
    <xf numFmtId="181" fontId="1" fillId="0" borderId="0" xfId="0" applyNumberFormat="1" applyFont="1" applyAlignment="1" quotePrefix="1">
      <alignment horizontal="left"/>
    </xf>
    <xf numFmtId="41" fontId="0" fillId="0" borderId="5" xfId="0" applyNumberFormat="1" applyFill="1" applyBorder="1" applyAlignment="1">
      <alignment/>
    </xf>
    <xf numFmtId="41" fontId="0" fillId="0" borderId="0" xfId="0" applyNumberFormat="1" applyFill="1" applyBorder="1" applyAlignment="1">
      <alignment horizontal="right"/>
    </xf>
    <xf numFmtId="41" fontId="0" fillId="0" borderId="0" xfId="0" applyNumberFormat="1" applyFill="1" applyBorder="1" applyAlignment="1">
      <alignment/>
    </xf>
    <xf numFmtId="181" fontId="0" fillId="0" borderId="4" xfId="0" applyNumberFormat="1" applyFont="1" applyFill="1" applyBorder="1" applyAlignment="1" quotePrefix="1">
      <alignment horizontal="right"/>
    </xf>
    <xf numFmtId="41" fontId="6" fillId="0" borderId="0" xfId="0" applyNumberFormat="1" applyFont="1" applyAlignment="1">
      <alignment/>
    </xf>
    <xf numFmtId="41" fontId="5" fillId="0" borderId="0" xfId="0" applyNumberFormat="1" applyFont="1" applyAlignment="1" quotePrefix="1">
      <alignment/>
    </xf>
    <xf numFmtId="41" fontId="5" fillId="0" borderId="0" xfId="0" applyNumberFormat="1" applyFont="1" applyAlignment="1">
      <alignment/>
    </xf>
    <xf numFmtId="181" fontId="0" fillId="0" borderId="8" xfId="0" applyNumberFormat="1" applyFill="1" applyBorder="1" applyAlignment="1">
      <alignment horizontal="center"/>
    </xf>
    <xf numFmtId="181" fontId="0" fillId="0" borderId="10" xfId="0" applyNumberFormat="1" applyFill="1" applyBorder="1" applyAlignment="1">
      <alignment horizontal="center"/>
    </xf>
    <xf numFmtId="41" fontId="1" fillId="0" borderId="0" xfId="0" applyNumberFormat="1" applyFont="1" applyFill="1" applyAlignment="1">
      <alignment horizontal="left"/>
    </xf>
    <xf numFmtId="181" fontId="1" fillId="0" borderId="0" xfId="0" applyNumberFormat="1" applyFont="1" applyFill="1" applyAlignment="1">
      <alignment horizontal="left"/>
    </xf>
    <xf numFmtId="181" fontId="0" fillId="0" borderId="16" xfId="0" applyNumberFormat="1" applyFill="1" applyBorder="1" applyAlignment="1">
      <alignment horizontal="center"/>
    </xf>
    <xf numFmtId="181" fontId="0" fillId="0" borderId="4" xfId="0" applyNumberFormat="1" applyFill="1" applyBorder="1" applyAlignment="1">
      <alignment horizontal="center"/>
    </xf>
    <xf numFmtId="181" fontId="0" fillId="0" borderId="4" xfId="0" applyNumberFormat="1" applyFill="1" applyBorder="1" applyAlignment="1" quotePrefix="1">
      <alignment horizontal="left"/>
    </xf>
    <xf numFmtId="181" fontId="0" fillId="0" borderId="8" xfId="0" applyNumberFormat="1" applyFill="1" applyBorder="1" applyAlignment="1" quotePrefix="1">
      <alignment horizontal="left"/>
    </xf>
    <xf numFmtId="181" fontId="0" fillId="0" borderId="16" xfId="0" applyNumberFormat="1" applyFill="1" applyBorder="1" applyAlignment="1">
      <alignment/>
    </xf>
    <xf numFmtId="181" fontId="0" fillId="0" borderId="0" xfId="21" applyNumberFormat="1" applyFill="1" applyAlignment="1">
      <alignment/>
    </xf>
    <xf numFmtId="181" fontId="0" fillId="0" borderId="0" xfId="15" applyNumberFormat="1" applyFill="1" applyBorder="1" applyAlignment="1">
      <alignment/>
    </xf>
    <xf numFmtId="41" fontId="0" fillId="0" borderId="0" xfId="0" applyNumberFormat="1" applyFill="1" applyAlignment="1">
      <alignment horizontal="center"/>
    </xf>
    <xf numFmtId="171" fontId="0" fillId="0" borderId="0" xfId="15" applyFill="1" applyAlignment="1">
      <alignment/>
    </xf>
    <xf numFmtId="41" fontId="1" fillId="0" borderId="0" xfId="0" applyNumberFormat="1" applyFont="1" applyFill="1" applyAlignment="1">
      <alignment/>
    </xf>
    <xf numFmtId="41" fontId="0" fillId="0" borderId="0" xfId="0" applyNumberFormat="1" applyFill="1" applyBorder="1" applyAlignment="1">
      <alignment horizontal="center"/>
    </xf>
    <xf numFmtId="41" fontId="0" fillId="0" borderId="8" xfId="0" applyNumberFormat="1" applyFill="1" applyBorder="1" applyAlignment="1">
      <alignment/>
    </xf>
    <xf numFmtId="41" fontId="0" fillId="0" borderId="9" xfId="0" applyNumberFormat="1" applyFill="1" applyBorder="1" applyAlignment="1">
      <alignment/>
    </xf>
    <xf numFmtId="41" fontId="0" fillId="0" borderId="17" xfId="0" applyNumberFormat="1" applyFill="1" applyBorder="1" applyAlignment="1">
      <alignment horizontal="center"/>
    </xf>
    <xf numFmtId="41" fontId="0" fillId="0" borderId="16" xfId="0" applyNumberFormat="1" applyFill="1" applyBorder="1" applyAlignment="1">
      <alignment/>
    </xf>
    <xf numFmtId="41" fontId="0" fillId="0" borderId="18" xfId="0" applyNumberFormat="1" applyFill="1" applyBorder="1" applyAlignment="1">
      <alignment horizontal="center"/>
    </xf>
    <xf numFmtId="41" fontId="0" fillId="0" borderId="3" xfId="0" applyNumberFormat="1" applyFill="1" applyBorder="1" applyAlignment="1">
      <alignment horizontal="center"/>
    </xf>
    <xf numFmtId="41" fontId="0" fillId="0" borderId="1" xfId="0" applyNumberFormat="1" applyFill="1" applyBorder="1" applyAlignment="1">
      <alignment horizontal="center"/>
    </xf>
    <xf numFmtId="41" fontId="0" fillId="0" borderId="10" xfId="0" applyNumberFormat="1" applyFill="1" applyBorder="1" applyAlignment="1">
      <alignment/>
    </xf>
    <xf numFmtId="41" fontId="0" fillId="0" borderId="14" xfId="0" applyNumberFormat="1" applyFill="1" applyBorder="1" applyAlignment="1">
      <alignment horizontal="center"/>
    </xf>
    <xf numFmtId="41" fontId="0" fillId="0" borderId="2" xfId="0" applyNumberFormat="1" applyFill="1" applyBorder="1" applyAlignment="1">
      <alignment horizontal="center"/>
    </xf>
    <xf numFmtId="41" fontId="0" fillId="0" borderId="8" xfId="0" applyNumberFormat="1" applyFill="1" applyBorder="1" applyAlignment="1" quotePrefix="1">
      <alignment horizontal="left"/>
    </xf>
    <xf numFmtId="41" fontId="0" fillId="0" borderId="9" xfId="0" applyNumberFormat="1" applyFill="1" applyBorder="1" applyAlignment="1" quotePrefix="1">
      <alignment horizontal="left"/>
    </xf>
    <xf numFmtId="9" fontId="0" fillId="0" borderId="0" xfId="21" applyFill="1" applyAlignment="1">
      <alignment/>
    </xf>
    <xf numFmtId="41" fontId="0" fillId="0" borderId="16" xfId="16" applyNumberFormat="1" applyFont="1" applyFill="1" applyBorder="1" applyAlignment="1" quotePrefix="1">
      <alignment horizontal="left"/>
    </xf>
    <xf numFmtId="41" fontId="0" fillId="0" borderId="0" xfId="16" applyNumberFormat="1" applyFont="1" applyFill="1" applyBorder="1" applyAlignment="1" quotePrefix="1">
      <alignment horizontal="left"/>
    </xf>
    <xf numFmtId="41" fontId="0" fillId="0" borderId="18" xfId="16" applyNumberFormat="1" applyFill="1" applyBorder="1" applyAlignment="1">
      <alignment horizontal="center"/>
    </xf>
    <xf numFmtId="41" fontId="0" fillId="0" borderId="16" xfId="0" applyNumberFormat="1" applyFill="1" applyBorder="1" applyAlignment="1">
      <alignment horizontal="left"/>
    </xf>
    <xf numFmtId="41" fontId="0" fillId="0" borderId="0" xfId="0" applyNumberFormat="1" applyFill="1" applyBorder="1" applyAlignment="1">
      <alignment horizontal="left"/>
    </xf>
    <xf numFmtId="41" fontId="0" fillId="0" borderId="16" xfId="0" applyNumberFormat="1" applyFill="1" applyBorder="1" applyAlignment="1" quotePrefix="1">
      <alignment/>
    </xf>
    <xf numFmtId="41" fontId="0" fillId="0" borderId="0" xfId="0" applyNumberFormat="1" applyFill="1" applyBorder="1" applyAlignment="1" quotePrefix="1">
      <alignment/>
    </xf>
    <xf numFmtId="41" fontId="0" fillId="0" borderId="18" xfId="0" applyNumberFormat="1" applyFill="1" applyBorder="1" applyAlignment="1" quotePrefix="1">
      <alignment horizontal="center"/>
    </xf>
    <xf numFmtId="41" fontId="10" fillId="0" borderId="0" xfId="0" applyNumberFormat="1" applyFont="1" applyFill="1" applyBorder="1" applyAlignment="1">
      <alignment/>
    </xf>
    <xf numFmtId="41" fontId="11" fillId="0" borderId="0" xfId="0" applyNumberFormat="1" applyFont="1" applyFill="1" applyBorder="1" applyAlignment="1">
      <alignment/>
    </xf>
    <xf numFmtId="41" fontId="11" fillId="0" borderId="0" xfId="0" applyNumberFormat="1" applyFont="1" applyFill="1" applyAlignment="1" quotePrefix="1">
      <alignment horizontal="left"/>
    </xf>
    <xf numFmtId="41" fontId="0" fillId="0" borderId="0" xfId="0" applyNumberFormat="1" applyFill="1" applyBorder="1" applyAlignment="1" quotePrefix="1">
      <alignment horizontal="right"/>
    </xf>
    <xf numFmtId="41" fontId="11" fillId="0" borderId="0" xfId="0" applyNumberFormat="1" applyFont="1" applyFill="1" applyBorder="1" applyAlignment="1">
      <alignment horizontal="right"/>
    </xf>
    <xf numFmtId="41" fontId="10" fillId="0" borderId="0" xfId="0" applyNumberFormat="1" applyFont="1" applyFill="1" applyBorder="1" applyAlignment="1">
      <alignment horizontal="left"/>
    </xf>
    <xf numFmtId="41" fontId="11" fillId="0" borderId="0" xfId="0" applyNumberFormat="1" applyFont="1" applyFill="1" applyBorder="1" applyAlignment="1" quotePrefix="1">
      <alignment horizontal="left"/>
    </xf>
    <xf numFmtId="41" fontId="11" fillId="0" borderId="0" xfId="0" applyNumberFormat="1" applyFont="1" applyFill="1" applyBorder="1" applyAlignment="1">
      <alignment horizontal="left"/>
    </xf>
    <xf numFmtId="41" fontId="11" fillId="0" borderId="0" xfId="0" applyNumberFormat="1" applyFont="1" applyFill="1" applyAlignment="1">
      <alignment/>
    </xf>
    <xf numFmtId="41" fontId="0" fillId="0" borderId="0" xfId="0" applyNumberFormat="1" applyFill="1" applyAlignment="1" quotePrefix="1">
      <alignment horizontal="right"/>
    </xf>
    <xf numFmtId="41" fontId="10" fillId="0" borderId="0" xfId="0" applyNumberFormat="1" applyFont="1" applyFill="1" applyAlignment="1">
      <alignment/>
    </xf>
    <xf numFmtId="41" fontId="11" fillId="0" borderId="0" xfId="0" applyNumberFormat="1" applyFont="1" applyFill="1" applyAlignment="1">
      <alignment horizontal="right"/>
    </xf>
    <xf numFmtId="41" fontId="0" fillId="0" borderId="0" xfId="0" applyNumberFormat="1" applyFill="1" applyAlignment="1">
      <alignment horizontal="left" indent="1"/>
    </xf>
    <xf numFmtId="41" fontId="0" fillId="0" borderId="0" xfId="0" applyNumberFormat="1" applyFont="1" applyFill="1" applyAlignment="1">
      <alignment/>
    </xf>
    <xf numFmtId="0" fontId="0" fillId="0" borderId="0" xfId="0" applyNumberFormat="1" applyFill="1" applyAlignment="1">
      <alignment horizontal="left" indent="1"/>
    </xf>
    <xf numFmtId="0" fontId="0" fillId="0" borderId="0" xfId="0" applyNumberFormat="1" applyFill="1" applyAlignment="1">
      <alignment horizontal="left" wrapText="1" indent="1"/>
    </xf>
    <xf numFmtId="41" fontId="0" fillId="0" borderId="0" xfId="0" applyNumberFormat="1" applyFill="1" applyAlignment="1">
      <alignment wrapText="1"/>
    </xf>
    <xf numFmtId="41" fontId="0" fillId="0" borderId="0" xfId="0" applyNumberFormat="1" applyFill="1" applyAlignment="1">
      <alignment horizontal="right" wrapText="1"/>
    </xf>
    <xf numFmtId="41" fontId="0" fillId="0" borderId="0" xfId="0" applyNumberFormat="1" applyFill="1" applyAlignment="1" quotePrefix="1">
      <alignment horizontal="left" wrapText="1"/>
    </xf>
    <xf numFmtId="0" fontId="1" fillId="0" borderId="0" xfId="0" applyNumberFormat="1" applyFont="1" applyFill="1" applyAlignment="1">
      <alignment/>
    </xf>
    <xf numFmtId="0" fontId="0" fillId="0" borderId="0" xfId="0" applyNumberFormat="1" applyFont="1" applyFill="1" applyAlignment="1">
      <alignment horizontal="left" indent="1"/>
    </xf>
    <xf numFmtId="41" fontId="8" fillId="0" borderId="0" xfId="0" applyNumberFormat="1" applyFont="1" applyFill="1" applyAlignment="1">
      <alignment/>
    </xf>
    <xf numFmtId="41" fontId="5" fillId="0" borderId="0" xfId="0" applyNumberFormat="1" applyFont="1" applyAlignment="1">
      <alignment horizontal="right" wrapText="1"/>
    </xf>
    <xf numFmtId="181" fontId="0" fillId="0" borderId="0" xfId="0" applyNumberFormat="1" applyBorder="1" applyAlignment="1">
      <alignment horizontal="right"/>
    </xf>
    <xf numFmtId="41" fontId="6" fillId="0" borderId="0" xfId="0" applyNumberFormat="1" applyFont="1" applyFill="1" applyBorder="1" applyAlignment="1">
      <alignment horizontal="left" indent="1"/>
    </xf>
    <xf numFmtId="181" fontId="9" fillId="0" borderId="0" xfId="0" applyNumberFormat="1" applyFont="1" applyFill="1" applyAlignment="1">
      <alignment/>
    </xf>
    <xf numFmtId="41" fontId="1" fillId="0" borderId="0" xfId="0" applyNumberFormat="1" applyFont="1" applyFill="1" applyAlignment="1">
      <alignment horizontal="right"/>
    </xf>
    <xf numFmtId="41" fontId="1" fillId="0" borderId="0" xfId="0" applyNumberFormat="1" applyFont="1" applyFill="1" applyAlignment="1">
      <alignment horizontal="center"/>
    </xf>
    <xf numFmtId="41" fontId="0" fillId="0" borderId="6" xfId="0" applyNumberFormat="1" applyFont="1" applyFill="1" applyBorder="1" applyAlignment="1">
      <alignment/>
    </xf>
    <xf numFmtId="41" fontId="0" fillId="0" borderId="12" xfId="0" applyNumberFormat="1" applyFont="1" applyFill="1" applyBorder="1" applyAlignment="1">
      <alignment/>
    </xf>
    <xf numFmtId="41" fontId="0" fillId="0" borderId="0" xfId="0" applyNumberFormat="1" applyFont="1" applyFill="1" applyBorder="1" applyAlignment="1">
      <alignment/>
    </xf>
    <xf numFmtId="41" fontId="0" fillId="0" borderId="5" xfId="0" applyNumberFormat="1" applyFont="1" applyFill="1" applyBorder="1" applyAlignment="1">
      <alignment/>
    </xf>
    <xf numFmtId="43" fontId="0" fillId="0" borderId="8" xfId="0" applyNumberFormat="1" applyFill="1" applyBorder="1" applyAlignment="1">
      <alignment horizontal="right"/>
    </xf>
    <xf numFmtId="181" fontId="1" fillId="0" borderId="8" xfId="0" applyNumberFormat="1" applyFont="1" applyFill="1" applyBorder="1" applyAlignment="1">
      <alignment horizontal="center"/>
    </xf>
    <xf numFmtId="181" fontId="1" fillId="0" borderId="17" xfId="0" applyNumberFormat="1" applyFont="1" applyFill="1" applyBorder="1" applyAlignment="1">
      <alignment horizontal="center"/>
    </xf>
    <xf numFmtId="181" fontId="1" fillId="0" borderId="19" xfId="0" applyNumberFormat="1" applyFont="1" applyFill="1" applyBorder="1" applyAlignment="1">
      <alignment horizontal="center"/>
    </xf>
    <xf numFmtId="181" fontId="1" fillId="0" borderId="20" xfId="0" applyNumberFormat="1" applyFont="1" applyFill="1" applyBorder="1" applyAlignment="1">
      <alignment horizontal="center"/>
    </xf>
    <xf numFmtId="181" fontId="0" fillId="0" borderId="3" xfId="0" applyNumberFormat="1" applyFill="1" applyBorder="1" applyAlignment="1">
      <alignment horizontal="righ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183" fontId="0" fillId="0" borderId="3" xfId="15" applyNumberFormat="1" applyFill="1" applyBorder="1" applyAlignment="1">
      <alignment horizontal="right"/>
    </xf>
    <xf numFmtId="183" fontId="0" fillId="0" borderId="1" xfId="15" applyNumberFormat="1" applyFill="1" applyBorder="1" applyAlignment="1">
      <alignment horizontal="right"/>
    </xf>
    <xf numFmtId="181" fontId="0" fillId="0" borderId="3" xfId="0" applyNumberFormat="1" applyFill="1" applyBorder="1" applyAlignment="1">
      <alignment horizontal="center"/>
    </xf>
    <xf numFmtId="181" fontId="0" fillId="0" borderId="2" xfId="0" applyNumberFormat="1" applyFill="1" applyBorder="1" applyAlignment="1">
      <alignment horizontal="center"/>
    </xf>
    <xf numFmtId="181" fontId="0" fillId="0" borderId="8" xfId="0" applyNumberFormat="1" applyFill="1" applyBorder="1" applyAlignment="1">
      <alignment horizontal="center"/>
    </xf>
    <xf numFmtId="181" fontId="0" fillId="0" borderId="17" xfId="0" applyNumberFormat="1" applyFill="1" applyBorder="1" applyAlignment="1">
      <alignment horizontal="center"/>
    </xf>
    <xf numFmtId="181" fontId="0" fillId="0" borderId="10" xfId="0" applyNumberFormat="1" applyFill="1" applyBorder="1" applyAlignment="1">
      <alignment horizontal="center"/>
    </xf>
    <xf numFmtId="181" fontId="0" fillId="0" borderId="14" xfId="0" applyNumberFormat="1" applyFill="1" applyBorder="1" applyAlignment="1">
      <alignment horizontal="center"/>
    </xf>
    <xf numFmtId="0" fontId="0" fillId="0" borderId="17" xfId="0" applyFill="1" applyBorder="1" applyAlignment="1">
      <alignment/>
    </xf>
    <xf numFmtId="0" fontId="0" fillId="0" borderId="10" xfId="0" applyFill="1" applyBorder="1" applyAlignment="1">
      <alignment/>
    </xf>
    <xf numFmtId="0" fontId="0" fillId="0" borderId="14" xfId="0" applyFill="1" applyBorder="1" applyAlignment="1">
      <alignment/>
    </xf>
    <xf numFmtId="41" fontId="0" fillId="0" borderId="8" xfId="0" applyNumberFormat="1" applyFill="1" applyBorder="1" applyAlignment="1">
      <alignment horizontal="center"/>
    </xf>
    <xf numFmtId="41" fontId="0" fillId="0" borderId="9" xfId="0" applyNumberFormat="1" applyFill="1" applyBorder="1" applyAlignment="1">
      <alignment horizontal="center"/>
    </xf>
    <xf numFmtId="41" fontId="0" fillId="0" borderId="17" xfId="0" applyNumberFormat="1" applyFill="1" applyBorder="1" applyAlignment="1">
      <alignment horizontal="center"/>
    </xf>
    <xf numFmtId="41" fontId="0" fillId="0" borderId="10" xfId="0" applyNumberFormat="1" applyFill="1" applyBorder="1" applyAlignment="1">
      <alignment horizontal="center"/>
    </xf>
    <xf numFmtId="41" fontId="0" fillId="0" borderId="5" xfId="0" applyNumberFormat="1" applyFill="1" applyBorder="1" applyAlignment="1">
      <alignment horizontal="center"/>
    </xf>
    <xf numFmtId="41" fontId="0" fillId="0" borderId="14" xfId="0" applyNumberFormat="1" applyFill="1" applyBorder="1" applyAlignment="1">
      <alignment horizontal="center"/>
    </xf>
    <xf numFmtId="41" fontId="1" fillId="0" borderId="8" xfId="0" applyNumberFormat="1" applyFont="1" applyFill="1" applyBorder="1" applyAlignment="1">
      <alignment horizontal="center"/>
    </xf>
    <xf numFmtId="41" fontId="1" fillId="0" borderId="17" xfId="0" applyNumberFormat="1" applyFont="1" applyFill="1" applyBorder="1" applyAlignment="1">
      <alignment horizontal="center"/>
    </xf>
    <xf numFmtId="41" fontId="1" fillId="0" borderId="10" xfId="0" applyNumberFormat="1" applyFont="1" applyFill="1" applyBorder="1" applyAlignment="1">
      <alignment horizontal="center"/>
    </xf>
    <xf numFmtId="41" fontId="1" fillId="0" borderId="14" xfId="0" applyNumberFormat="1" applyFont="1" applyFill="1" applyBorder="1" applyAlignment="1">
      <alignment horizontal="center"/>
    </xf>
    <xf numFmtId="41" fontId="1" fillId="0" borderId="19" xfId="0" applyNumberFormat="1" applyFont="1" applyFill="1" applyBorder="1" applyAlignment="1">
      <alignment horizontal="center"/>
    </xf>
    <xf numFmtId="41" fontId="1" fillId="0" borderId="20" xfId="0" applyNumberFormat="1" applyFont="1" applyFill="1" applyBorder="1" applyAlignment="1">
      <alignment horizontal="center"/>
    </xf>
    <xf numFmtId="183" fontId="0" fillId="0" borderId="8" xfId="0" applyNumberFormat="1" applyFill="1" applyBorder="1" applyAlignment="1">
      <alignment horizontal="right"/>
    </xf>
    <xf numFmtId="183" fontId="0" fillId="0" borderId="17" xfId="0" applyNumberFormat="1" applyFill="1" applyBorder="1" applyAlignment="1">
      <alignment horizontal="right"/>
    </xf>
    <xf numFmtId="41" fontId="5" fillId="0" borderId="0" xfId="0" applyNumberFormat="1" applyFont="1" applyAlignment="1" quotePrefix="1">
      <alignment horizontal="center"/>
    </xf>
    <xf numFmtId="41" fontId="5" fillId="0" borderId="0" xfId="0" applyNumberFormat="1" applyFont="1" applyAlignment="1">
      <alignment horizontal="center"/>
    </xf>
    <xf numFmtId="181" fontId="1" fillId="0" borderId="0" xfId="0" applyNumberFormat="1" applyFont="1" applyFill="1" applyAlignment="1" quotePrefix="1">
      <alignment horizontal="center"/>
    </xf>
    <xf numFmtId="181" fontId="1"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71</xdr:row>
      <xdr:rowOff>9525</xdr:rowOff>
    </xdr:from>
    <xdr:to>
      <xdr:col>8</xdr:col>
      <xdr:colOff>1381125</xdr:colOff>
      <xdr:row>73</xdr:row>
      <xdr:rowOff>133350</xdr:rowOff>
    </xdr:to>
    <xdr:sp>
      <xdr:nvSpPr>
        <xdr:cNvPr id="1" name="TextBox 2"/>
        <xdr:cNvSpPr txBox="1">
          <a:spLocks noChangeArrowheads="1"/>
        </xdr:cNvSpPr>
      </xdr:nvSpPr>
      <xdr:spPr>
        <a:xfrm>
          <a:off x="771525" y="11496675"/>
          <a:ext cx="8086725" cy="4476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The  provision for doubtful debt relates to an advance extended to the above project which has been discontinued in the current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view="pageBreakPreview" zoomScaleNormal="90" zoomScaleSheetLayoutView="100" workbookViewId="0" topLeftCell="A1">
      <selection activeCell="D20" sqref="D20:D21"/>
    </sheetView>
  </sheetViews>
  <sheetFormatPr defaultColWidth="9.140625" defaultRowHeight="12.75"/>
  <cols>
    <col min="1" max="1" width="8.140625" style="73" customWidth="1"/>
    <col min="2" max="2" width="27.140625" style="26" customWidth="1"/>
    <col min="3" max="3" width="17.57421875" style="26" customWidth="1"/>
    <col min="4" max="4" width="18.421875" style="26" customWidth="1"/>
    <col min="5" max="5" width="16.8515625" style="26" customWidth="1"/>
    <col min="6" max="6" width="18.421875" style="26" customWidth="1"/>
    <col min="7" max="7" width="9.140625" style="26" customWidth="1"/>
    <col min="8" max="8" width="10.28125" style="26" bestFit="1" customWidth="1"/>
    <col min="9" max="16384" width="9.140625" style="26" customWidth="1"/>
  </cols>
  <sheetData>
    <row r="1" ht="12.75">
      <c r="A1" s="93" t="s">
        <v>49</v>
      </c>
    </row>
    <row r="2" ht="12.75">
      <c r="A2" s="27"/>
    </row>
    <row r="3" ht="12.75">
      <c r="A3" s="28" t="s">
        <v>52</v>
      </c>
    </row>
    <row r="4" ht="12.75">
      <c r="A4" s="94" t="s">
        <v>139</v>
      </c>
    </row>
    <row r="5" ht="12.75">
      <c r="A5" s="28"/>
    </row>
    <row r="6" ht="12.75">
      <c r="A6" s="94"/>
    </row>
    <row r="7" spans="1:6" ht="12.75">
      <c r="A7" s="91"/>
      <c r="B7" s="33"/>
      <c r="C7" s="160" t="s">
        <v>1</v>
      </c>
      <c r="D7" s="161"/>
      <c r="E7" s="162" t="s">
        <v>2</v>
      </c>
      <c r="F7" s="163"/>
    </row>
    <row r="8" spans="1:6" ht="12.75">
      <c r="A8" s="95"/>
      <c r="B8" s="23"/>
      <c r="C8" s="70" t="s">
        <v>3</v>
      </c>
      <c r="D8" s="70" t="s">
        <v>4</v>
      </c>
      <c r="E8" s="70" t="s">
        <v>3</v>
      </c>
      <c r="F8" s="70" t="s">
        <v>4</v>
      </c>
    </row>
    <row r="9" spans="1:6" ht="12.75">
      <c r="A9" s="95"/>
      <c r="B9" s="23"/>
      <c r="C9" s="71" t="s">
        <v>44</v>
      </c>
      <c r="D9" s="71" t="s">
        <v>5</v>
      </c>
      <c r="E9" s="71" t="s">
        <v>45</v>
      </c>
      <c r="F9" s="71" t="s">
        <v>5</v>
      </c>
    </row>
    <row r="10" spans="1:6" ht="12.75">
      <c r="A10" s="95"/>
      <c r="B10" s="23"/>
      <c r="C10" s="71"/>
      <c r="D10" s="71" t="s">
        <v>6</v>
      </c>
      <c r="E10" s="71"/>
      <c r="F10" s="71" t="s">
        <v>7</v>
      </c>
    </row>
    <row r="11" spans="1:6" ht="12.75">
      <c r="A11" s="95"/>
      <c r="B11" s="23"/>
      <c r="C11" s="57"/>
      <c r="D11" s="57"/>
      <c r="E11" s="57"/>
      <c r="F11" s="57"/>
    </row>
    <row r="12" spans="1:6" ht="12.75">
      <c r="A12" s="95"/>
      <c r="B12" s="23"/>
      <c r="C12" s="71" t="s">
        <v>128</v>
      </c>
      <c r="D12" s="71" t="s">
        <v>129</v>
      </c>
      <c r="E12" s="71" t="str">
        <f>C12</f>
        <v>[30/09/2009]</v>
      </c>
      <c r="F12" s="71" t="str">
        <f>D12</f>
        <v>[30/09/2008]</v>
      </c>
    </row>
    <row r="13" spans="1:6" ht="12.75">
      <c r="A13" s="92"/>
      <c r="B13" s="29"/>
      <c r="C13" s="19" t="s">
        <v>8</v>
      </c>
      <c r="D13" s="19" t="s">
        <v>8</v>
      </c>
      <c r="E13" s="19" t="s">
        <v>8</v>
      </c>
      <c r="F13" s="19" t="s">
        <v>8</v>
      </c>
    </row>
    <row r="14" spans="1:8" ht="12.75">
      <c r="A14" s="96">
        <v>1</v>
      </c>
      <c r="B14" s="20" t="s">
        <v>9</v>
      </c>
      <c r="C14" s="20">
        <f>'CPL(2)'!F14</f>
        <v>10399</v>
      </c>
      <c r="D14" s="20">
        <f>'CPL(2)'!G14</f>
        <v>9453</v>
      </c>
      <c r="E14" s="20">
        <f>'CPL(2)'!H14</f>
        <v>20781</v>
      </c>
      <c r="F14" s="20">
        <f>'CPL(2)'!I14</f>
        <v>24852</v>
      </c>
      <c r="H14" s="67"/>
    </row>
    <row r="15" spans="1:6" ht="12.75">
      <c r="A15" s="70">
        <v>2</v>
      </c>
      <c r="B15" s="97" t="s">
        <v>140</v>
      </c>
      <c r="C15" s="21">
        <f>'CPL(2)'!F25</f>
        <v>-2014</v>
      </c>
      <c r="D15" s="21">
        <f>'CPL(2)'!G25</f>
        <v>-968</v>
      </c>
      <c r="E15" s="21">
        <f>'CPL(2)'!H25</f>
        <v>-4105</v>
      </c>
      <c r="F15" s="21">
        <f>'CPL(2)'!I25</f>
        <v>-965</v>
      </c>
    </row>
    <row r="16" spans="1:6" ht="12.75">
      <c r="A16" s="70">
        <v>3</v>
      </c>
      <c r="B16" s="98" t="s">
        <v>118</v>
      </c>
      <c r="C16" s="55">
        <f>'CPL(2)'!F29</f>
        <v>-2016</v>
      </c>
      <c r="D16" s="55">
        <f>'CPL(2)'!G29</f>
        <v>-973</v>
      </c>
      <c r="E16" s="55">
        <f>'CPL(2)'!H29</f>
        <v>-4108</v>
      </c>
      <c r="F16" s="55">
        <f>'CPL(2)'!I29</f>
        <v>-996</v>
      </c>
    </row>
    <row r="17" spans="1:6" ht="12.75">
      <c r="A17" s="70">
        <v>4</v>
      </c>
      <c r="B17" s="35" t="s">
        <v>141</v>
      </c>
      <c r="C17" s="164">
        <f>'CPL(2)'!F33</f>
        <v>-1907</v>
      </c>
      <c r="D17" s="164">
        <f>'CPL(2)'!G33</f>
        <v>-715</v>
      </c>
      <c r="E17" s="164">
        <f>'CPL(2)'!H33</f>
        <v>-3875</v>
      </c>
      <c r="F17" s="164">
        <f>'CPL(2)'!I33</f>
        <v>-486</v>
      </c>
    </row>
    <row r="18" spans="1:6" ht="12.75">
      <c r="A18" s="71"/>
      <c r="B18" s="57" t="s">
        <v>142</v>
      </c>
      <c r="C18" s="165"/>
      <c r="D18" s="165"/>
      <c r="E18" s="165"/>
      <c r="F18" s="165"/>
    </row>
    <row r="19" spans="1:6" ht="12.75">
      <c r="A19" s="71"/>
      <c r="B19" s="22" t="s">
        <v>80</v>
      </c>
      <c r="C19" s="166"/>
      <c r="D19" s="166"/>
      <c r="E19" s="166"/>
      <c r="F19" s="166"/>
    </row>
    <row r="20" spans="1:6" ht="12.75">
      <c r="A20" s="91"/>
      <c r="B20" s="98"/>
      <c r="C20" s="167">
        <f>'CPL(2)'!F40</f>
        <v>-0.53</v>
      </c>
      <c r="D20" s="167">
        <f>'CPL(2)'!G40</f>
        <v>-0.2</v>
      </c>
      <c r="E20" s="167">
        <f>'CPL(2)'!H40</f>
        <v>-1.08</v>
      </c>
      <c r="F20" s="167">
        <f>'CPL(2)'!I40</f>
        <v>-0.14</v>
      </c>
    </row>
    <row r="21" spans="1:6" ht="12.75">
      <c r="A21" s="95">
        <v>5</v>
      </c>
      <c r="B21" s="99" t="s">
        <v>143</v>
      </c>
      <c r="C21" s="168"/>
      <c r="D21" s="168"/>
      <c r="E21" s="168"/>
      <c r="F21" s="168"/>
    </row>
    <row r="22" spans="1:6" ht="12.75">
      <c r="A22" s="91">
        <v>6</v>
      </c>
      <c r="B22" s="32" t="s">
        <v>69</v>
      </c>
      <c r="C22" s="32">
        <v>0</v>
      </c>
      <c r="D22" s="35">
        <v>0</v>
      </c>
      <c r="E22" s="33">
        <v>0</v>
      </c>
      <c r="F22" s="35">
        <v>0</v>
      </c>
    </row>
    <row r="23" spans="1:6" ht="12.75">
      <c r="A23" s="92"/>
      <c r="B23" s="22" t="s">
        <v>68</v>
      </c>
      <c r="C23" s="34"/>
      <c r="D23" s="22"/>
      <c r="E23" s="34"/>
      <c r="F23" s="22"/>
    </row>
    <row r="24" spans="1:6" ht="12.75">
      <c r="A24" s="169"/>
      <c r="B24" s="169"/>
      <c r="C24" s="171" t="s">
        <v>50</v>
      </c>
      <c r="D24" s="172"/>
      <c r="E24" s="171" t="s">
        <v>10</v>
      </c>
      <c r="F24" s="172"/>
    </row>
    <row r="25" spans="1:6" ht="12.75">
      <c r="A25" s="170"/>
      <c r="B25" s="170"/>
      <c r="C25" s="173"/>
      <c r="D25" s="174"/>
      <c r="E25" s="173" t="s">
        <v>11</v>
      </c>
      <c r="F25" s="174"/>
    </row>
    <row r="26" spans="1:6" ht="12.75">
      <c r="A26" s="70">
        <v>7</v>
      </c>
      <c r="B26" s="35" t="s">
        <v>67</v>
      </c>
      <c r="C26" s="159">
        <f>CBS!D56</f>
        <v>0.15</v>
      </c>
      <c r="D26" s="175"/>
      <c r="E26" s="159">
        <f>CBS!E56</f>
        <v>0.15</v>
      </c>
      <c r="F26" s="175"/>
    </row>
    <row r="27" spans="1:6" ht="12.75">
      <c r="A27" s="19"/>
      <c r="B27" s="22" t="s">
        <v>75</v>
      </c>
      <c r="C27" s="176"/>
      <c r="D27" s="177"/>
      <c r="E27" s="176"/>
      <c r="F27" s="177"/>
    </row>
    <row r="28" spans="3:6" ht="12.75">
      <c r="C28" s="73"/>
      <c r="D28" s="73"/>
      <c r="E28" s="73"/>
      <c r="F28" s="73"/>
    </row>
    <row r="29" spans="3:6" ht="12.75">
      <c r="C29" s="73"/>
      <c r="D29" s="73"/>
      <c r="E29" s="73"/>
      <c r="F29" s="73"/>
    </row>
    <row r="30" spans="3:6" ht="12.75">
      <c r="C30" s="73"/>
      <c r="D30" s="73"/>
      <c r="E30" s="73"/>
      <c r="F30" s="73"/>
    </row>
    <row r="31" spans="1:6" ht="12.75">
      <c r="A31" s="28" t="s">
        <v>53</v>
      </c>
      <c r="C31" s="73"/>
      <c r="D31" s="73"/>
      <c r="E31" s="73"/>
      <c r="F31" s="73"/>
    </row>
    <row r="33" spans="1:6" ht="12.75">
      <c r="A33" s="91"/>
      <c r="B33" s="33"/>
      <c r="C33" s="160" t="s">
        <v>1</v>
      </c>
      <c r="D33" s="161"/>
      <c r="E33" s="162" t="s">
        <v>2</v>
      </c>
      <c r="F33" s="163"/>
    </row>
    <row r="34" spans="1:6" ht="12.75">
      <c r="A34" s="95"/>
      <c r="B34" s="23"/>
      <c r="C34" s="70" t="s">
        <v>3</v>
      </c>
      <c r="D34" s="70" t="s">
        <v>4</v>
      </c>
      <c r="E34" s="70" t="s">
        <v>3</v>
      </c>
      <c r="F34" s="70" t="s">
        <v>4</v>
      </c>
    </row>
    <row r="35" spans="1:6" ht="12.75">
      <c r="A35" s="95"/>
      <c r="B35" s="23"/>
      <c r="C35" s="71" t="s">
        <v>44</v>
      </c>
      <c r="D35" s="71" t="s">
        <v>5</v>
      </c>
      <c r="E35" s="71" t="s">
        <v>45</v>
      </c>
      <c r="F35" s="71" t="s">
        <v>5</v>
      </c>
    </row>
    <row r="36" spans="1:6" ht="12.75">
      <c r="A36" s="95"/>
      <c r="B36" s="23"/>
      <c r="C36" s="71"/>
      <c r="D36" s="71" t="s">
        <v>6</v>
      </c>
      <c r="E36" s="71"/>
      <c r="F36" s="71" t="s">
        <v>7</v>
      </c>
    </row>
    <row r="37" spans="1:6" ht="12.75">
      <c r="A37" s="95"/>
      <c r="B37" s="23"/>
      <c r="C37" s="57"/>
      <c r="D37" s="57"/>
      <c r="E37" s="57"/>
      <c r="F37" s="57"/>
    </row>
    <row r="38" spans="1:6" ht="12.75">
      <c r="A38" s="95"/>
      <c r="B38" s="23"/>
      <c r="C38" s="71" t="str">
        <f>C12</f>
        <v>[30/09/2009]</v>
      </c>
      <c r="D38" s="71" t="str">
        <f>D12</f>
        <v>[30/09/2008]</v>
      </c>
      <c r="E38" s="71" t="str">
        <f>E12</f>
        <v>[30/09/2009]</v>
      </c>
      <c r="F38" s="71" t="str">
        <f>F12</f>
        <v>[30/09/2008]</v>
      </c>
    </row>
    <row r="39" spans="1:6" ht="12.75">
      <c r="A39" s="92"/>
      <c r="B39" s="29"/>
      <c r="C39" s="19" t="s">
        <v>8</v>
      </c>
      <c r="D39" s="19" t="s">
        <v>8</v>
      </c>
      <c r="E39" s="19" t="s">
        <v>8</v>
      </c>
      <c r="F39" s="19" t="s">
        <v>8</v>
      </c>
    </row>
    <row r="40" spans="1:8" ht="12.75">
      <c r="A40" s="70">
        <v>1</v>
      </c>
      <c r="B40" s="32" t="s">
        <v>12</v>
      </c>
      <c r="C40" s="21">
        <v>155</v>
      </c>
      <c r="D40" s="21">
        <v>244</v>
      </c>
      <c r="E40" s="21">
        <v>299</v>
      </c>
      <c r="F40" s="21">
        <v>521</v>
      </c>
      <c r="H40" s="100"/>
    </row>
    <row r="41" spans="1:6" ht="12.75">
      <c r="A41" s="96">
        <v>2</v>
      </c>
      <c r="B41" s="20" t="s">
        <v>13</v>
      </c>
      <c r="C41" s="21">
        <f>-'CPL(2)'!F22</f>
        <v>15</v>
      </c>
      <c r="D41" s="21">
        <v>75</v>
      </c>
      <c r="E41" s="87">
        <f>-'CPL(2)'!H22</f>
        <v>30</v>
      </c>
      <c r="F41" s="21">
        <v>193</v>
      </c>
    </row>
    <row r="42" spans="1:8" s="23" customFormat="1" ht="12.75">
      <c r="A42" s="75"/>
      <c r="C42" s="74"/>
      <c r="D42" s="74"/>
      <c r="E42" s="74"/>
      <c r="F42" s="74"/>
      <c r="H42" s="101"/>
    </row>
    <row r="43" spans="1:6" s="23" customFormat="1" ht="12.75">
      <c r="A43" s="75"/>
      <c r="C43" s="74"/>
      <c r="D43" s="74"/>
      <c r="E43" s="74"/>
      <c r="F43" s="74"/>
    </row>
    <row r="44" spans="1:6" s="23" customFormat="1" ht="12.75">
      <c r="A44" s="75"/>
      <c r="C44" s="75"/>
      <c r="D44" s="75"/>
      <c r="E44" s="75"/>
      <c r="F44" s="75"/>
    </row>
    <row r="45" spans="1:6" s="23" customFormat="1" ht="12.75">
      <c r="A45" s="75"/>
      <c r="C45" s="75"/>
      <c r="D45" s="75"/>
      <c r="E45" s="75"/>
      <c r="F45" s="75"/>
    </row>
    <row r="46" spans="1:6" s="23" customFormat="1" ht="12.75">
      <c r="A46" s="75"/>
      <c r="C46" s="76"/>
      <c r="D46" s="76"/>
      <c r="E46" s="76"/>
      <c r="F46" s="76"/>
    </row>
    <row r="47" spans="1:6" s="23" customFormat="1" ht="12.75">
      <c r="A47" s="75"/>
      <c r="C47" s="76"/>
      <c r="D47" s="76"/>
      <c r="E47" s="76"/>
      <c r="F47" s="76"/>
    </row>
    <row r="48" spans="1:6" s="23" customFormat="1" ht="12.75">
      <c r="A48" s="75"/>
      <c r="C48" s="77"/>
      <c r="D48" s="77"/>
      <c r="E48" s="77"/>
      <c r="F48" s="77"/>
    </row>
    <row r="49" spans="1:6" s="23" customFormat="1" ht="12.75">
      <c r="A49" s="75"/>
      <c r="C49" s="77"/>
      <c r="D49" s="77"/>
      <c r="E49" s="77"/>
      <c r="F49" s="77"/>
    </row>
    <row r="50" spans="1:6" s="23" customFormat="1" ht="12.75">
      <c r="A50" s="75"/>
      <c r="C50" s="75"/>
      <c r="D50" s="75"/>
      <c r="E50" s="75"/>
      <c r="F50" s="75"/>
    </row>
    <row r="51" spans="1:6" s="23" customFormat="1" ht="12.75">
      <c r="A51" s="75"/>
      <c r="C51" s="76"/>
      <c r="D51" s="76"/>
      <c r="E51" s="76"/>
      <c r="F51" s="76"/>
    </row>
    <row r="52" spans="3:6" ht="12.75">
      <c r="C52" s="60"/>
      <c r="D52" s="60"/>
      <c r="E52" s="60"/>
      <c r="F52" s="60"/>
    </row>
    <row r="53" spans="3:6" ht="12.75">
      <c r="C53" s="60"/>
      <c r="D53" s="60"/>
      <c r="E53" s="60"/>
      <c r="F53" s="60"/>
    </row>
    <row r="54" spans="3:6" ht="12.75">
      <c r="C54" s="60"/>
      <c r="D54" s="60"/>
      <c r="E54" s="60"/>
      <c r="F54" s="60"/>
    </row>
    <row r="55" spans="3:6" ht="12.75">
      <c r="C55" s="60"/>
      <c r="D55" s="60"/>
      <c r="E55" s="60"/>
      <c r="F55" s="60"/>
    </row>
    <row r="56" spans="3:6" ht="12.75">
      <c r="C56" s="60"/>
      <c r="D56" s="60"/>
      <c r="E56" s="60"/>
      <c r="F56" s="60"/>
    </row>
  </sheetData>
  <mergeCells count="20">
    <mergeCell ref="C33:D33"/>
    <mergeCell ref="E33:F33"/>
    <mergeCell ref="C26:D27"/>
    <mergeCell ref="E26:F27"/>
    <mergeCell ref="A24:A25"/>
    <mergeCell ref="B24:B25"/>
    <mergeCell ref="C24:D24"/>
    <mergeCell ref="E24:F24"/>
    <mergeCell ref="C25:D25"/>
    <mergeCell ref="E25:F25"/>
    <mergeCell ref="C20:C21"/>
    <mergeCell ref="D20:D21"/>
    <mergeCell ref="E20:E21"/>
    <mergeCell ref="F20:F21"/>
    <mergeCell ref="C7:D7"/>
    <mergeCell ref="E7:F7"/>
    <mergeCell ref="C17:C19"/>
    <mergeCell ref="D17:D19"/>
    <mergeCell ref="E17:E19"/>
    <mergeCell ref="F17:F19"/>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N71"/>
  <sheetViews>
    <sheetView view="pageBreakPreview" zoomScaleNormal="80" zoomScaleSheetLayoutView="100" workbookViewId="0" topLeftCell="A1">
      <pane xSplit="5" ySplit="13" topLeftCell="F14" activePane="bottomRight" state="frozen"/>
      <selection pane="topLeft" activeCell="B7" sqref="B7"/>
      <selection pane="topRight" activeCell="B7" sqref="B7"/>
      <selection pane="bottomLeft" activeCell="B7" sqref="B7"/>
      <selection pane="bottomRight" activeCell="H14" sqref="H14"/>
    </sheetView>
  </sheetViews>
  <sheetFormatPr defaultColWidth="9.140625" defaultRowHeight="12.75"/>
  <cols>
    <col min="1" max="1" width="4.7109375" style="102" customWidth="1"/>
    <col min="2" max="2" width="7.00390625" style="69" customWidth="1"/>
    <col min="3" max="3" width="23.7109375" style="69" customWidth="1"/>
    <col min="4" max="4" width="13.421875" style="69" customWidth="1"/>
    <col min="5" max="5" width="6.8515625" style="102" customWidth="1"/>
    <col min="6" max="6" width="17.57421875" style="69" customWidth="1"/>
    <col min="7" max="7" width="19.8515625" style="69" customWidth="1"/>
    <col min="8" max="8" width="19.00390625" style="26" customWidth="1"/>
    <col min="9" max="9" width="20.8515625" style="69" customWidth="1"/>
    <col min="10" max="10" width="9.140625" style="69" customWidth="1"/>
    <col min="11" max="11" width="11.28125" style="103" bestFit="1" customWidth="1"/>
    <col min="12" max="16384" width="9.140625" style="69" customWidth="1"/>
  </cols>
  <sheetData>
    <row r="1" spans="2:4" ht="12.75">
      <c r="B1" s="93" t="s">
        <v>49</v>
      </c>
      <c r="C1" s="93"/>
      <c r="D1" s="93"/>
    </row>
    <row r="2" spans="2:4" ht="12.75">
      <c r="B2" s="93"/>
      <c r="C2" s="93"/>
      <c r="D2" s="93"/>
    </row>
    <row r="3" spans="2:4" ht="12.75">
      <c r="B3" s="93" t="s">
        <v>0</v>
      </c>
      <c r="C3" s="93"/>
      <c r="D3" s="93"/>
    </row>
    <row r="4" spans="2:4" ht="12.75">
      <c r="B4" s="94" t="str">
        <f>CPL!A4</f>
        <v>FOR THE SECOND QUARTER AND SIX MONTHS ENDED 30 SEPTEMBER 2009</v>
      </c>
      <c r="C4" s="94"/>
      <c r="D4" s="94"/>
    </row>
    <row r="5" spans="2:4" ht="12.75">
      <c r="B5" s="104"/>
      <c r="C5" s="104"/>
      <c r="D5" s="104"/>
    </row>
    <row r="6" ht="12.75">
      <c r="A6" s="93"/>
    </row>
    <row r="7" spans="1:9" ht="12.75">
      <c r="A7" s="105"/>
      <c r="B7" s="106"/>
      <c r="C7" s="107"/>
      <c r="D7" s="107"/>
      <c r="E7" s="108"/>
      <c r="F7" s="184" t="s">
        <v>1</v>
      </c>
      <c r="G7" s="185"/>
      <c r="H7" s="188" t="s">
        <v>2</v>
      </c>
      <c r="I7" s="189"/>
    </row>
    <row r="8" spans="1:9" ht="12.75">
      <c r="A8" s="105"/>
      <c r="B8" s="109"/>
      <c r="C8" s="86"/>
      <c r="D8" s="86"/>
      <c r="E8" s="110"/>
      <c r="F8" s="111" t="s">
        <v>3</v>
      </c>
      <c r="G8" s="111" t="s">
        <v>4</v>
      </c>
      <c r="H8" s="70" t="s">
        <v>3</v>
      </c>
      <c r="I8" s="111" t="s">
        <v>4</v>
      </c>
    </row>
    <row r="9" spans="1:9" ht="12.75">
      <c r="A9" s="105"/>
      <c r="B9" s="109"/>
      <c r="C9" s="86"/>
      <c r="D9" s="86"/>
      <c r="E9" s="110"/>
      <c r="F9" s="112" t="s">
        <v>44</v>
      </c>
      <c r="G9" s="112" t="s">
        <v>5</v>
      </c>
      <c r="H9" s="71" t="s">
        <v>45</v>
      </c>
      <c r="I9" s="112" t="s">
        <v>5</v>
      </c>
    </row>
    <row r="10" spans="1:9" ht="12.75">
      <c r="A10" s="105"/>
      <c r="B10" s="109"/>
      <c r="C10" s="86"/>
      <c r="D10" s="86"/>
      <c r="E10" s="110"/>
      <c r="F10" s="112"/>
      <c r="G10" s="112" t="s">
        <v>6</v>
      </c>
      <c r="H10" s="71"/>
      <c r="I10" s="112" t="s">
        <v>7</v>
      </c>
    </row>
    <row r="11" spans="1:9" ht="12.75">
      <c r="A11" s="105"/>
      <c r="B11" s="109"/>
      <c r="C11" s="86"/>
      <c r="D11" s="86"/>
      <c r="E11" s="110"/>
      <c r="F11" s="11"/>
      <c r="G11" s="11"/>
      <c r="H11" s="57"/>
      <c r="I11" s="11"/>
    </row>
    <row r="12" spans="1:9" ht="12.75">
      <c r="A12" s="105"/>
      <c r="B12" s="109"/>
      <c r="C12" s="86"/>
      <c r="D12" s="86"/>
      <c r="E12" s="110"/>
      <c r="F12" s="71" t="str">
        <f>CPL!C12</f>
        <v>[30/09/2009]</v>
      </c>
      <c r="G12" s="71" t="str">
        <f>CPL!D12</f>
        <v>[30/09/2008]</v>
      </c>
      <c r="H12" s="71" t="str">
        <f>CPL!E12</f>
        <v>[30/09/2009]</v>
      </c>
      <c r="I12" s="71" t="str">
        <f>CPL!F12</f>
        <v>[30/09/2008]</v>
      </c>
    </row>
    <row r="13" spans="1:9" ht="12.75">
      <c r="A13" s="105"/>
      <c r="B13" s="113"/>
      <c r="C13" s="84"/>
      <c r="D13" s="84"/>
      <c r="E13" s="114"/>
      <c r="F13" s="115" t="s">
        <v>8</v>
      </c>
      <c r="G13" s="115" t="s">
        <v>8</v>
      </c>
      <c r="H13" s="19" t="s">
        <v>8</v>
      </c>
      <c r="I13" s="115" t="s">
        <v>8</v>
      </c>
    </row>
    <row r="14" spans="2:14" ht="12.75">
      <c r="B14" s="116" t="s">
        <v>103</v>
      </c>
      <c r="C14" s="117"/>
      <c r="D14" s="117"/>
      <c r="E14" s="108"/>
      <c r="F14" s="11">
        <v>10399</v>
      </c>
      <c r="G14" s="11">
        <v>9453</v>
      </c>
      <c r="H14" s="11">
        <v>20781</v>
      </c>
      <c r="I14" s="11">
        <v>24852</v>
      </c>
      <c r="J14" s="118"/>
      <c r="N14" s="118"/>
    </row>
    <row r="15" spans="2:9" ht="12.75">
      <c r="B15" s="109"/>
      <c r="C15" s="86"/>
      <c r="D15" s="86"/>
      <c r="E15" s="110"/>
      <c r="F15" s="11"/>
      <c r="G15" s="11"/>
      <c r="H15" s="11"/>
      <c r="I15" s="11"/>
    </row>
    <row r="16" spans="2:14" ht="12.75">
      <c r="B16" s="119" t="s">
        <v>113</v>
      </c>
      <c r="C16" s="120"/>
      <c r="D16" s="120"/>
      <c r="E16" s="121"/>
      <c r="F16" s="11">
        <f>-4367-2959-520-4239-479-3</f>
        <v>-12567</v>
      </c>
      <c r="G16" s="11">
        <v>-10669</v>
      </c>
      <c r="H16" s="11">
        <f>-9481-5641-944-8182-963</f>
        <v>-25211</v>
      </c>
      <c r="I16" s="11">
        <v>-26368</v>
      </c>
      <c r="N16" s="118"/>
    </row>
    <row r="17" spans="2:9" ht="12.75">
      <c r="B17" s="109"/>
      <c r="C17" s="86"/>
      <c r="D17" s="86"/>
      <c r="E17" s="110"/>
      <c r="F17" s="11"/>
      <c r="G17" s="11"/>
      <c r="H17" s="11"/>
      <c r="I17" s="11"/>
    </row>
    <row r="18" spans="2:9" ht="12.75">
      <c r="B18" s="109" t="s">
        <v>114</v>
      </c>
      <c r="C18" s="86"/>
      <c r="D18" s="86"/>
      <c r="E18" s="110"/>
      <c r="F18" s="11">
        <v>169</v>
      </c>
      <c r="G18" s="11">
        <v>323</v>
      </c>
      <c r="H18" s="11">
        <v>355</v>
      </c>
      <c r="I18" s="11">
        <v>744</v>
      </c>
    </row>
    <row r="19" spans="2:9" ht="12.75">
      <c r="B19" s="122"/>
      <c r="C19" s="123"/>
      <c r="D19" s="123"/>
      <c r="E19" s="110"/>
      <c r="F19" s="12"/>
      <c r="G19" s="12"/>
      <c r="H19" s="22"/>
      <c r="I19" s="12"/>
    </row>
    <row r="20" spans="2:9" ht="12.75">
      <c r="B20" s="109" t="s">
        <v>144</v>
      </c>
      <c r="C20" s="86"/>
      <c r="D20" s="86"/>
      <c r="E20" s="110"/>
      <c r="F20" s="13">
        <f>SUM(F14:F19)</f>
        <v>-1999</v>
      </c>
      <c r="G20" s="13">
        <f>SUM(G14:G19)</f>
        <v>-893</v>
      </c>
      <c r="H20" s="13">
        <f>SUM(H14:H19)</f>
        <v>-4075</v>
      </c>
      <c r="I20" s="13">
        <f>SUM(I14:I19)</f>
        <v>-772</v>
      </c>
    </row>
    <row r="21" spans="2:9" ht="12.75">
      <c r="B21" s="109"/>
      <c r="C21" s="86"/>
      <c r="D21" s="86"/>
      <c r="E21" s="110"/>
      <c r="F21" s="11"/>
      <c r="G21" s="11"/>
      <c r="H21" s="57"/>
      <c r="I21" s="11"/>
    </row>
    <row r="22" spans="2:9" ht="12.75">
      <c r="B22" s="109" t="s">
        <v>84</v>
      </c>
      <c r="C22" s="86"/>
      <c r="D22" s="86"/>
      <c r="E22" s="110"/>
      <c r="F22" s="14">
        <v>-15</v>
      </c>
      <c r="G22" s="14">
        <v>-75</v>
      </c>
      <c r="H22" s="14">
        <v>-30</v>
      </c>
      <c r="I22" s="14">
        <v>-193</v>
      </c>
    </row>
    <row r="23" spans="2:9" ht="12.75">
      <c r="B23" s="109"/>
      <c r="C23" s="86"/>
      <c r="D23" s="86"/>
      <c r="E23" s="110"/>
      <c r="F23" s="12"/>
      <c r="G23" s="12"/>
      <c r="H23" s="22"/>
      <c r="I23" s="12"/>
    </row>
    <row r="24" spans="2:9" ht="12.75">
      <c r="B24" s="109"/>
      <c r="C24" s="86"/>
      <c r="D24" s="86"/>
      <c r="E24" s="110"/>
      <c r="F24" s="11"/>
      <c r="G24" s="11"/>
      <c r="H24" s="57"/>
      <c r="I24" s="11"/>
    </row>
    <row r="25" spans="2:14" ht="12.75">
      <c r="B25" s="109" t="s">
        <v>140</v>
      </c>
      <c r="C25" s="86"/>
      <c r="D25" s="86"/>
      <c r="E25" s="110"/>
      <c r="F25" s="14">
        <f>F20+F22</f>
        <v>-2014</v>
      </c>
      <c r="G25" s="14">
        <f>G20+G22</f>
        <v>-968</v>
      </c>
      <c r="H25" s="58">
        <f>H20+H22</f>
        <v>-4105</v>
      </c>
      <c r="I25" s="11">
        <f>I20+I22</f>
        <v>-965</v>
      </c>
      <c r="J25" s="118"/>
      <c r="N25" s="118"/>
    </row>
    <row r="26" spans="2:9" ht="12.75">
      <c r="B26" s="109"/>
      <c r="C26" s="86"/>
      <c r="D26" s="86"/>
      <c r="E26" s="110"/>
      <c r="F26" s="11"/>
      <c r="G26" s="11"/>
      <c r="H26" s="57"/>
      <c r="I26" s="11"/>
    </row>
    <row r="27" spans="2:9" ht="12.75">
      <c r="B27" s="109" t="s">
        <v>14</v>
      </c>
      <c r="C27" s="86"/>
      <c r="D27" s="86"/>
      <c r="E27" s="110"/>
      <c r="F27" s="11">
        <v>-2</v>
      </c>
      <c r="G27" s="14">
        <v>-5</v>
      </c>
      <c r="H27" s="57">
        <v>-3</v>
      </c>
      <c r="I27" s="14">
        <v>-31</v>
      </c>
    </row>
    <row r="28" spans="2:9" ht="12.75">
      <c r="B28" s="109"/>
      <c r="C28" s="86"/>
      <c r="D28" s="86"/>
      <c r="E28" s="110"/>
      <c r="F28" s="12"/>
      <c r="G28" s="12"/>
      <c r="H28" s="22"/>
      <c r="I28" s="12"/>
    </row>
    <row r="29" spans="2:14" ht="12.75">
      <c r="B29" s="109" t="s">
        <v>145</v>
      </c>
      <c r="C29" s="86"/>
      <c r="D29" s="86"/>
      <c r="E29" s="110"/>
      <c r="F29" s="11">
        <f>F25+F27</f>
        <v>-2016</v>
      </c>
      <c r="G29" s="11">
        <f>G25+G27</f>
        <v>-973</v>
      </c>
      <c r="H29" s="11">
        <f>H25+H27</f>
        <v>-4108</v>
      </c>
      <c r="I29" s="11">
        <f>I25+I27</f>
        <v>-996</v>
      </c>
      <c r="N29" s="118"/>
    </row>
    <row r="30" spans="2:9" ht="3" customHeight="1" thickBot="1">
      <c r="B30" s="109"/>
      <c r="C30" s="86"/>
      <c r="D30" s="86"/>
      <c r="E30" s="110"/>
      <c r="F30" s="52"/>
      <c r="G30" s="52"/>
      <c r="H30" s="59"/>
      <c r="I30" s="52"/>
    </row>
    <row r="31" spans="2:9" ht="13.5" thickTop="1">
      <c r="B31" s="109"/>
      <c r="C31" s="86"/>
      <c r="D31" s="86"/>
      <c r="E31" s="110"/>
      <c r="F31" s="11"/>
      <c r="G31" s="11"/>
      <c r="H31" s="57"/>
      <c r="I31" s="11"/>
    </row>
    <row r="32" spans="2:9" ht="12.75">
      <c r="B32" s="109" t="s">
        <v>73</v>
      </c>
      <c r="C32" s="86"/>
      <c r="D32" s="86"/>
      <c r="E32" s="110"/>
      <c r="F32" s="11"/>
      <c r="G32" s="11"/>
      <c r="H32" s="57"/>
      <c r="I32" s="11"/>
    </row>
    <row r="33" spans="2:9" ht="12.75">
      <c r="B33" s="109" t="s">
        <v>76</v>
      </c>
      <c r="C33" s="86"/>
      <c r="D33" s="86"/>
      <c r="E33" s="110"/>
      <c r="F33" s="11">
        <f>F35-F34</f>
        <v>-1907</v>
      </c>
      <c r="G33" s="11">
        <f>G35-G34</f>
        <v>-715</v>
      </c>
      <c r="H33" s="11">
        <f>H35-H34</f>
        <v>-3875</v>
      </c>
      <c r="I33" s="11">
        <f>I35-I34</f>
        <v>-486</v>
      </c>
    </row>
    <row r="34" spans="2:9" ht="12.75">
      <c r="B34" s="109" t="s">
        <v>15</v>
      </c>
      <c r="C34" s="86"/>
      <c r="D34" s="86"/>
      <c r="E34" s="110"/>
      <c r="F34" s="12">
        <v>-109</v>
      </c>
      <c r="G34" s="12">
        <v>-258</v>
      </c>
      <c r="H34" s="12">
        <v>-233</v>
      </c>
      <c r="I34" s="12">
        <v>-510</v>
      </c>
    </row>
    <row r="35" spans="2:9" ht="13.5" thickBot="1">
      <c r="B35" s="109"/>
      <c r="C35" s="86"/>
      <c r="D35" s="86"/>
      <c r="E35" s="110"/>
      <c r="F35" s="52">
        <f>F29</f>
        <v>-2016</v>
      </c>
      <c r="G35" s="52">
        <f>G29</f>
        <v>-973</v>
      </c>
      <c r="H35" s="78">
        <f>H29</f>
        <v>-4108</v>
      </c>
      <c r="I35" s="52">
        <f>I29</f>
        <v>-996</v>
      </c>
    </row>
    <row r="36" spans="2:9" ht="13.5" thickTop="1">
      <c r="B36" s="109"/>
      <c r="C36" s="86"/>
      <c r="D36" s="86"/>
      <c r="E36" s="110"/>
      <c r="F36" s="11"/>
      <c r="G36" s="11"/>
      <c r="H36" s="57"/>
      <c r="I36" s="11"/>
    </row>
    <row r="37" spans="2:9" ht="12.75">
      <c r="B37" s="109"/>
      <c r="C37" s="86"/>
      <c r="D37" s="86"/>
      <c r="E37" s="110"/>
      <c r="F37" s="12"/>
      <c r="G37" s="12"/>
      <c r="H37" s="22"/>
      <c r="I37" s="12"/>
    </row>
    <row r="38" spans="2:9" ht="12.75">
      <c r="B38" s="109"/>
      <c r="C38" s="86"/>
      <c r="D38" s="86"/>
      <c r="E38" s="110"/>
      <c r="F38" s="15"/>
      <c r="G38" s="15"/>
      <c r="H38" s="35"/>
      <c r="I38" s="15"/>
    </row>
    <row r="39" spans="2:9" ht="12.75">
      <c r="B39" s="109" t="s">
        <v>146</v>
      </c>
      <c r="C39" s="86"/>
      <c r="D39" s="86"/>
      <c r="E39" s="110"/>
      <c r="F39" s="11"/>
      <c r="G39" s="11"/>
      <c r="H39" s="57"/>
      <c r="I39" s="11"/>
    </row>
    <row r="40" spans="2:9" ht="12.75">
      <c r="B40" s="124" t="s">
        <v>16</v>
      </c>
      <c r="C40" s="125"/>
      <c r="D40" s="125"/>
      <c r="E40" s="126"/>
      <c r="F40" s="16">
        <f>F33/(363064)*100</f>
        <v>-0.53</v>
      </c>
      <c r="G40" s="16">
        <f>G33/(356148)*100</f>
        <v>-0.2</v>
      </c>
      <c r="H40" s="16">
        <f>H33/(359625)*100</f>
        <v>-1.08</v>
      </c>
      <c r="I40" s="16">
        <f>I33/(356148)*100</f>
        <v>-0.14</v>
      </c>
    </row>
    <row r="41" spans="2:9" ht="12.75">
      <c r="B41" s="124" t="s">
        <v>17</v>
      </c>
      <c r="C41" s="125"/>
      <c r="D41" s="125"/>
      <c r="E41" s="126"/>
      <c r="F41" s="16" t="s">
        <v>41</v>
      </c>
      <c r="G41" s="16" t="s">
        <v>41</v>
      </c>
      <c r="H41" s="16" t="s">
        <v>41</v>
      </c>
      <c r="I41" s="16" t="s">
        <v>41</v>
      </c>
    </row>
    <row r="42" spans="2:9" ht="12.75">
      <c r="B42" s="124"/>
      <c r="C42" s="125"/>
      <c r="D42" s="125"/>
      <c r="E42" s="126"/>
      <c r="F42" s="16"/>
      <c r="G42" s="16"/>
      <c r="H42" s="53"/>
      <c r="I42" s="16"/>
    </row>
    <row r="43" spans="2:9" ht="12.75">
      <c r="B43" s="113" t="s">
        <v>18</v>
      </c>
      <c r="C43" s="84"/>
      <c r="D43" s="84"/>
      <c r="E43" s="114"/>
      <c r="F43" s="17">
        <v>0</v>
      </c>
      <c r="G43" s="17">
        <v>0</v>
      </c>
      <c r="H43" s="54">
        <v>0</v>
      </c>
      <c r="I43" s="17">
        <v>0</v>
      </c>
    </row>
    <row r="44" spans="6:9" ht="12.75">
      <c r="F44" s="18"/>
      <c r="G44" s="18"/>
      <c r="H44" s="60"/>
      <c r="I44" s="18"/>
    </row>
    <row r="45" spans="6:9" ht="12.75">
      <c r="F45" s="18"/>
      <c r="G45" s="18"/>
      <c r="H45" s="60"/>
      <c r="I45" s="18"/>
    </row>
    <row r="46" spans="2:9" ht="12.75">
      <c r="B46" s="178"/>
      <c r="C46" s="179"/>
      <c r="D46" s="179"/>
      <c r="E46" s="180"/>
      <c r="F46" s="184" t="s">
        <v>50</v>
      </c>
      <c r="G46" s="185"/>
      <c r="H46" s="184" t="s">
        <v>19</v>
      </c>
      <c r="I46" s="185"/>
    </row>
    <row r="47" spans="2:9" ht="12.75">
      <c r="B47" s="181"/>
      <c r="C47" s="182"/>
      <c r="D47" s="182"/>
      <c r="E47" s="183"/>
      <c r="F47" s="186"/>
      <c r="G47" s="187"/>
      <c r="H47" s="186" t="s">
        <v>11</v>
      </c>
      <c r="I47" s="187"/>
    </row>
    <row r="48" spans="2:9" ht="19.5" customHeight="1">
      <c r="B48" s="106" t="s">
        <v>74</v>
      </c>
      <c r="C48" s="107"/>
      <c r="D48" s="107"/>
      <c r="E48" s="108"/>
      <c r="F48" s="190">
        <f>CBS!D56</f>
        <v>0.15</v>
      </c>
      <c r="G48" s="191"/>
      <c r="H48" s="190">
        <f>CBS!E56</f>
        <v>0.15</v>
      </c>
      <c r="I48" s="191"/>
    </row>
    <row r="49" spans="2:9" ht="12.75">
      <c r="B49" s="113"/>
      <c r="C49" s="84"/>
      <c r="D49" s="84"/>
      <c r="E49" s="114"/>
      <c r="F49" s="56"/>
      <c r="G49" s="72"/>
      <c r="H49" s="61"/>
      <c r="I49" s="72"/>
    </row>
    <row r="50" spans="6:9" ht="12.75">
      <c r="F50" s="18"/>
      <c r="G50" s="18"/>
      <c r="H50" s="60"/>
      <c r="I50" s="18"/>
    </row>
    <row r="51" spans="2:9" ht="12.75">
      <c r="B51" s="127"/>
      <c r="C51" s="128"/>
      <c r="D51" s="128"/>
      <c r="E51" s="105"/>
      <c r="F51" s="85"/>
      <c r="G51" s="85"/>
      <c r="H51" s="76"/>
      <c r="I51" s="18"/>
    </row>
    <row r="52" spans="2:9" ht="12.75">
      <c r="B52" s="129"/>
      <c r="C52" s="128"/>
      <c r="D52" s="128"/>
      <c r="E52" s="105"/>
      <c r="F52" s="130"/>
      <c r="G52" s="130"/>
      <c r="H52" s="76"/>
      <c r="I52" s="18"/>
    </row>
    <row r="53" spans="2:9" ht="12.75">
      <c r="B53" s="128"/>
      <c r="C53" s="128"/>
      <c r="D53" s="128"/>
      <c r="E53" s="105"/>
      <c r="F53" s="131"/>
      <c r="G53" s="131"/>
      <c r="H53" s="76"/>
      <c r="I53" s="18"/>
    </row>
    <row r="54" spans="2:8" ht="12.75">
      <c r="B54" s="132"/>
      <c r="C54" s="132"/>
      <c r="D54" s="86"/>
      <c r="E54" s="105"/>
      <c r="F54" s="86"/>
      <c r="G54" s="86"/>
      <c r="H54" s="23"/>
    </row>
    <row r="55" spans="2:8" ht="12.75">
      <c r="B55" s="129"/>
      <c r="C55" s="128"/>
      <c r="D55" s="86"/>
      <c r="E55" s="105"/>
      <c r="F55" s="128"/>
      <c r="G55" s="86"/>
      <c r="H55" s="23"/>
    </row>
    <row r="56" spans="2:8" ht="12.75">
      <c r="B56" s="128"/>
      <c r="C56" s="128"/>
      <c r="D56" s="86"/>
      <c r="E56" s="105"/>
      <c r="F56" s="128"/>
      <c r="G56" s="128"/>
      <c r="H56" s="23"/>
    </row>
    <row r="57" spans="2:8" ht="12.75">
      <c r="B57" s="128"/>
      <c r="C57" s="133"/>
      <c r="D57" s="86"/>
      <c r="E57" s="105"/>
      <c r="F57" s="128"/>
      <c r="G57" s="128"/>
      <c r="H57" s="23"/>
    </row>
    <row r="58" spans="2:8" ht="12.75">
      <c r="B58" s="128"/>
      <c r="C58" s="128"/>
      <c r="D58" s="86"/>
      <c r="E58" s="105"/>
      <c r="F58" s="128"/>
      <c r="G58" s="86"/>
      <c r="H58" s="23"/>
    </row>
    <row r="59" spans="2:8" ht="12.75">
      <c r="B59" s="134"/>
      <c r="C59" s="133"/>
      <c r="D59" s="86"/>
      <c r="E59" s="105"/>
      <c r="F59" s="128"/>
      <c r="G59" s="86"/>
      <c r="H59" s="23"/>
    </row>
    <row r="60" spans="2:8" ht="12.75">
      <c r="B60" s="128"/>
      <c r="C60" s="128"/>
      <c r="D60" s="86"/>
      <c r="E60" s="105"/>
      <c r="F60" s="128"/>
      <c r="G60" s="128"/>
      <c r="H60" s="23"/>
    </row>
    <row r="61" spans="2:8" ht="12.75">
      <c r="B61" s="128"/>
      <c r="C61" s="133"/>
      <c r="D61" s="86"/>
      <c r="E61" s="105"/>
      <c r="F61" s="128"/>
      <c r="G61" s="128"/>
      <c r="H61" s="23"/>
    </row>
    <row r="62" spans="2:4" ht="12.75">
      <c r="B62" s="135"/>
      <c r="C62" s="135"/>
      <c r="D62" s="135"/>
    </row>
    <row r="66" spans="6:7" ht="12.75">
      <c r="F66" s="18" t="s">
        <v>98</v>
      </c>
      <c r="G66" s="18" t="s">
        <v>99</v>
      </c>
    </row>
    <row r="67" spans="2:7" ht="12.75">
      <c r="B67" s="135"/>
      <c r="F67" s="136" t="s">
        <v>100</v>
      </c>
      <c r="G67" s="136" t="s">
        <v>100</v>
      </c>
    </row>
    <row r="68" spans="2:7" ht="12.75">
      <c r="B68" s="137" t="s">
        <v>97</v>
      </c>
      <c r="C68" s="137" t="s">
        <v>102</v>
      </c>
      <c r="F68" s="138" t="s">
        <v>8</v>
      </c>
      <c r="G68" s="138" t="s">
        <v>8</v>
      </c>
    </row>
    <row r="69" ht="12.75">
      <c r="B69" s="135"/>
    </row>
    <row r="70" spans="2:7" ht="12.75">
      <c r="B70" s="135"/>
      <c r="C70" s="69" t="s">
        <v>101</v>
      </c>
      <c r="F70" s="84">
        <v>-3000</v>
      </c>
      <c r="G70" s="84">
        <v>-3000</v>
      </c>
    </row>
    <row r="71" ht="12.75">
      <c r="B71" s="135"/>
    </row>
  </sheetData>
  <mergeCells count="9">
    <mergeCell ref="F7:G7"/>
    <mergeCell ref="H7:I7"/>
    <mergeCell ref="H48:I48"/>
    <mergeCell ref="F48:G48"/>
    <mergeCell ref="B46:E47"/>
    <mergeCell ref="F46:G46"/>
    <mergeCell ref="H46:I46"/>
    <mergeCell ref="F47:G47"/>
    <mergeCell ref="H47:I47"/>
  </mergeCells>
  <printOptions/>
  <pageMargins left="0.63" right="0.47" top="1" bottom="1" header="0.5" footer="0.5"/>
  <pageSetup fitToHeight="1" fitToWidth="1" horizontalDpi="600" verticalDpi="600" orientation="portrait" paperSize="9" scale="70" r:id="rId2"/>
  <headerFooter alignWithMargins="0">
    <oddFooter>&amp;LThe condensed consolidated income statements should be read in conjunction with the audited financial statements for the year ended 31 March 2009 and the accompanying explanatory notes attached to the interim financial statements.
</oddFooter>
  </headerFooter>
  <drawing r:id="rId1"/>
</worksheet>
</file>

<file path=xl/worksheets/sheet3.xml><?xml version="1.0" encoding="utf-8"?>
<worksheet xmlns="http://schemas.openxmlformats.org/spreadsheetml/2006/main" xmlns:r="http://schemas.openxmlformats.org/officeDocument/2006/relationships">
  <dimension ref="B1:G59"/>
  <sheetViews>
    <sheetView view="pageBreakPreview" zoomScaleSheetLayoutView="100" workbookViewId="0" topLeftCell="A1">
      <pane xSplit="3" ySplit="10" topLeftCell="D11" activePane="bottomRight" state="frozen"/>
      <selection pane="topLeft" activeCell="B7" sqref="B7"/>
      <selection pane="topRight" activeCell="B7" sqref="B7"/>
      <selection pane="bottomLeft" activeCell="B7" sqref="B7"/>
      <selection pane="bottomRight" activeCell="D32" sqref="D32"/>
    </sheetView>
  </sheetViews>
  <sheetFormatPr defaultColWidth="9.140625" defaultRowHeight="12.75"/>
  <cols>
    <col min="1" max="1" width="1.1484375" style="69" customWidth="1"/>
    <col min="2" max="2" width="42.140625" style="69" customWidth="1"/>
    <col min="3" max="3" width="7.7109375" style="69" customWidth="1"/>
    <col min="4" max="4" width="17.57421875" style="26" customWidth="1"/>
    <col min="5" max="5" width="17.57421875" style="69" customWidth="1"/>
    <col min="6" max="6" width="9.57421875" style="69" bestFit="1" customWidth="1"/>
    <col min="7" max="7" width="10.28125" style="69" customWidth="1"/>
    <col min="8" max="16384" width="9.140625" style="69" customWidth="1"/>
  </cols>
  <sheetData>
    <row r="1" ht="12.75">
      <c r="B1" s="93" t="s">
        <v>49</v>
      </c>
    </row>
    <row r="2" ht="12.75">
      <c r="B2" s="104"/>
    </row>
    <row r="3" ht="12.75">
      <c r="B3" s="104" t="s">
        <v>20</v>
      </c>
    </row>
    <row r="4" ht="12.75">
      <c r="B4" s="104" t="s">
        <v>130</v>
      </c>
    </row>
    <row r="5" ht="6" customHeight="1"/>
    <row r="6" spans="4:5" ht="12.75">
      <c r="D6" s="80" t="s">
        <v>21</v>
      </c>
      <c r="E6" s="153" t="s">
        <v>21</v>
      </c>
    </row>
    <row r="7" spans="3:5" ht="12.75">
      <c r="C7" s="102"/>
      <c r="D7" s="80" t="s">
        <v>131</v>
      </c>
      <c r="E7" s="80" t="s">
        <v>116</v>
      </c>
    </row>
    <row r="8" spans="3:5" ht="12.75">
      <c r="C8" s="102"/>
      <c r="D8" s="80" t="s">
        <v>86</v>
      </c>
      <c r="E8" s="153" t="s">
        <v>66</v>
      </c>
    </row>
    <row r="9" spans="4:5" ht="12.75">
      <c r="D9" s="80" t="s">
        <v>8</v>
      </c>
      <c r="E9" s="153" t="s">
        <v>8</v>
      </c>
    </row>
    <row r="10" spans="4:5" ht="12.75">
      <c r="D10" s="80"/>
      <c r="E10" s="154"/>
    </row>
    <row r="11" ht="12.75">
      <c r="B11" s="104" t="s">
        <v>58</v>
      </c>
    </row>
    <row r="12" ht="12.75">
      <c r="B12" s="104" t="s">
        <v>59</v>
      </c>
    </row>
    <row r="13" spans="2:5" ht="12.75">
      <c r="B13" s="139" t="s">
        <v>22</v>
      </c>
      <c r="D13" s="62">
        <v>4885</v>
      </c>
      <c r="E13" s="62">
        <v>5512</v>
      </c>
    </row>
    <row r="14" spans="2:5" ht="12.75">
      <c r="B14" s="139" t="s">
        <v>138</v>
      </c>
      <c r="D14" s="62">
        <v>104</v>
      </c>
      <c r="E14" s="62">
        <v>104</v>
      </c>
    </row>
    <row r="15" spans="2:5" ht="12.75">
      <c r="B15" s="139" t="s">
        <v>60</v>
      </c>
      <c r="D15" s="62">
        <v>526</v>
      </c>
      <c r="E15" s="62">
        <f>596-E14</f>
        <v>492</v>
      </c>
    </row>
    <row r="16" spans="2:5" ht="12.75">
      <c r="B16" s="139" t="s">
        <v>117</v>
      </c>
      <c r="D16" s="62">
        <f>E16-60</f>
        <v>91</v>
      </c>
      <c r="E16" s="62">
        <v>151</v>
      </c>
    </row>
    <row r="17" spans="2:5" ht="12.75">
      <c r="B17" s="139" t="s">
        <v>81</v>
      </c>
      <c r="D17" s="62">
        <v>2813</v>
      </c>
      <c r="E17" s="62">
        <v>2815</v>
      </c>
    </row>
    <row r="18" spans="4:5" ht="12.75">
      <c r="D18" s="63">
        <f>SUM(D13:D17)</f>
        <v>8419</v>
      </c>
      <c r="E18" s="155">
        <f>SUM(E13:E17)</f>
        <v>9074</v>
      </c>
    </row>
    <row r="19" spans="2:5" ht="12.75">
      <c r="B19" s="104" t="s">
        <v>23</v>
      </c>
      <c r="D19" s="62"/>
      <c r="E19" s="140"/>
    </row>
    <row r="20" spans="2:5" ht="12.75" hidden="1">
      <c r="B20" s="139" t="s">
        <v>22</v>
      </c>
      <c r="D20" s="62">
        <v>0</v>
      </c>
      <c r="E20" s="140">
        <v>0</v>
      </c>
    </row>
    <row r="21" spans="2:5" ht="12.75">
      <c r="B21" s="139" t="s">
        <v>24</v>
      </c>
      <c r="D21" s="62">
        <v>1115</v>
      </c>
      <c r="E21" s="62">
        <v>1122</v>
      </c>
    </row>
    <row r="22" spans="2:5" ht="12.75">
      <c r="B22" s="139" t="s">
        <v>54</v>
      </c>
      <c r="D22" s="62">
        <v>16397</v>
      </c>
      <c r="E22" s="62">
        <v>17138</v>
      </c>
    </row>
    <row r="23" spans="2:5" ht="12.75">
      <c r="B23" s="139" t="s">
        <v>70</v>
      </c>
      <c r="D23" s="62">
        <v>3273</v>
      </c>
      <c r="E23" s="62">
        <v>4129</v>
      </c>
    </row>
    <row r="24" spans="2:5" ht="12.75">
      <c r="B24" s="139" t="s">
        <v>88</v>
      </c>
      <c r="D24" s="62">
        <v>67</v>
      </c>
      <c r="E24" s="62">
        <v>274</v>
      </c>
    </row>
    <row r="25" spans="2:5" ht="12.75">
      <c r="B25" s="139" t="s">
        <v>77</v>
      </c>
      <c r="D25" s="62">
        <v>37569</v>
      </c>
      <c r="E25" s="62">
        <v>32175</v>
      </c>
    </row>
    <row r="26" spans="4:5" ht="12.75">
      <c r="D26" s="63">
        <f>SUM(D20:D25)</f>
        <v>58421</v>
      </c>
      <c r="E26" s="155">
        <f>SUM(E21:E25)</f>
        <v>54838</v>
      </c>
    </row>
    <row r="27" spans="2:5" ht="13.5" thickBot="1">
      <c r="B27" s="104" t="s">
        <v>61</v>
      </c>
      <c r="D27" s="64">
        <f>D18+D26</f>
        <v>66840</v>
      </c>
      <c r="E27" s="156">
        <f>E18+E26</f>
        <v>63912</v>
      </c>
    </row>
    <row r="28" spans="2:5" ht="12.75">
      <c r="B28" s="104"/>
      <c r="D28" s="65"/>
      <c r="E28" s="157"/>
    </row>
    <row r="29" spans="2:5" ht="12.75">
      <c r="B29" s="104" t="s">
        <v>78</v>
      </c>
      <c r="D29" s="65"/>
      <c r="E29" s="157"/>
    </row>
    <row r="30" spans="2:5" ht="12.75">
      <c r="B30" s="104"/>
      <c r="D30" s="65"/>
      <c r="E30" s="157"/>
    </row>
    <row r="31" spans="2:5" ht="12.75">
      <c r="B31" s="141" t="s">
        <v>26</v>
      </c>
      <c r="D31" s="62">
        <v>95772</v>
      </c>
      <c r="E31" s="62">
        <v>89037</v>
      </c>
    </row>
    <row r="32" spans="2:5" ht="12.75">
      <c r="B32" s="141" t="s">
        <v>27</v>
      </c>
      <c r="D32" s="81">
        <v>5488</v>
      </c>
      <c r="E32" s="81">
        <v>5488</v>
      </c>
    </row>
    <row r="33" spans="2:5" ht="12.75">
      <c r="B33" s="141" t="s">
        <v>28</v>
      </c>
      <c r="D33" s="81">
        <v>-13509</v>
      </c>
      <c r="E33" s="81">
        <v>-13509</v>
      </c>
    </row>
    <row r="34" spans="2:5" ht="12.75" hidden="1">
      <c r="B34" s="141" t="s">
        <v>39</v>
      </c>
      <c r="D34" s="140">
        <v>0</v>
      </c>
      <c r="E34" s="140">
        <v>0</v>
      </c>
    </row>
    <row r="35" spans="2:5" ht="12.75">
      <c r="B35" s="141" t="s">
        <v>108</v>
      </c>
      <c r="D35" s="140">
        <v>17</v>
      </c>
      <c r="E35" s="81">
        <v>11</v>
      </c>
    </row>
    <row r="36" spans="2:5" ht="12.75">
      <c r="B36" s="141" t="s">
        <v>42</v>
      </c>
      <c r="D36" s="81">
        <v>51</v>
      </c>
      <c r="E36" s="81">
        <v>51</v>
      </c>
    </row>
    <row r="37" spans="2:5" s="143" customFormat="1" ht="12.75" hidden="1">
      <c r="B37" s="142" t="s">
        <v>82</v>
      </c>
      <c r="D37" s="144"/>
      <c r="E37" s="144"/>
    </row>
    <row r="38" spans="2:7" s="143" customFormat="1" ht="12.75" hidden="1">
      <c r="B38" s="142" t="s">
        <v>104</v>
      </c>
      <c r="D38" s="140">
        <v>0</v>
      </c>
      <c r="E38" s="140">
        <v>0</v>
      </c>
      <c r="G38" s="145"/>
    </row>
    <row r="39" spans="2:5" ht="12.75">
      <c r="B39" s="141" t="s">
        <v>43</v>
      </c>
      <c r="D39" s="82">
        <f>CCIE!J18</f>
        <v>-32496</v>
      </c>
      <c r="E39" s="82">
        <v>-28621</v>
      </c>
    </row>
    <row r="40" spans="2:5" s="104" customFormat="1" ht="12.75">
      <c r="B40" s="146"/>
      <c r="D40" s="62">
        <f>SUM(D31:D39)</f>
        <v>55323</v>
      </c>
      <c r="E40" s="140">
        <f>SUM(E31:E39)</f>
        <v>52457</v>
      </c>
    </row>
    <row r="41" spans="2:5" s="140" customFormat="1" ht="12.75">
      <c r="B41" s="104" t="s">
        <v>29</v>
      </c>
      <c r="D41" s="66">
        <f>CCIE!L18</f>
        <v>1128</v>
      </c>
      <c r="E41" s="158">
        <v>1361</v>
      </c>
    </row>
    <row r="42" spans="2:7" ht="12.75">
      <c r="B42" s="104" t="s">
        <v>57</v>
      </c>
      <c r="D42" s="63">
        <f>D40+D41</f>
        <v>56451</v>
      </c>
      <c r="E42" s="155">
        <f>E40+E41</f>
        <v>53818</v>
      </c>
      <c r="G42" s="103"/>
    </row>
    <row r="43" spans="2:5" ht="12.75">
      <c r="B43" s="104"/>
      <c r="D43" s="62"/>
      <c r="E43" s="140"/>
    </row>
    <row r="44" spans="2:5" ht="12.75">
      <c r="B44" s="104" t="s">
        <v>62</v>
      </c>
      <c r="D44" s="62"/>
      <c r="E44" s="140"/>
    </row>
    <row r="45" spans="2:5" ht="12.75">
      <c r="B45" s="147" t="s">
        <v>83</v>
      </c>
      <c r="D45" s="62">
        <v>192</v>
      </c>
      <c r="E45" s="62">
        <v>211</v>
      </c>
    </row>
    <row r="46" spans="2:5" s="104" customFormat="1" ht="12.75">
      <c r="B46" s="146"/>
      <c r="D46" s="63">
        <f>SUM(D45:D45)</f>
        <v>192</v>
      </c>
      <c r="E46" s="155">
        <f>SUM(E45:E45)</f>
        <v>211</v>
      </c>
    </row>
    <row r="47" spans="4:5" ht="12.75">
      <c r="D47" s="62"/>
      <c r="E47" s="140"/>
    </row>
    <row r="48" spans="2:5" ht="12.75">
      <c r="B48" s="104" t="s">
        <v>25</v>
      </c>
      <c r="D48" s="62"/>
      <c r="E48" s="140"/>
    </row>
    <row r="49" spans="2:5" ht="12.75">
      <c r="B49" s="141" t="s">
        <v>56</v>
      </c>
      <c r="D49" s="62">
        <v>5757</v>
      </c>
      <c r="E49" s="62">
        <v>4603</v>
      </c>
    </row>
    <row r="50" spans="2:5" ht="12.75">
      <c r="B50" s="141" t="s">
        <v>55</v>
      </c>
      <c r="D50" s="62">
        <v>4385</v>
      </c>
      <c r="E50" s="62">
        <v>5124</v>
      </c>
    </row>
    <row r="51" spans="2:5" ht="12.75">
      <c r="B51" s="141" t="s">
        <v>40</v>
      </c>
      <c r="D51" s="62">
        <v>55</v>
      </c>
      <c r="E51" s="62">
        <v>156</v>
      </c>
    </row>
    <row r="52" spans="2:5" ht="12.75">
      <c r="B52" s="104" t="s">
        <v>63</v>
      </c>
      <c r="D52" s="63">
        <f>SUM(D49:D51)</f>
        <v>10197</v>
      </c>
      <c r="E52" s="155">
        <f>SUM(E49:E51)</f>
        <v>9883</v>
      </c>
    </row>
    <row r="53" spans="2:5" ht="12.75">
      <c r="B53" s="104" t="s">
        <v>64</v>
      </c>
      <c r="D53" s="63">
        <f>D46+D52</f>
        <v>10389</v>
      </c>
      <c r="E53" s="155">
        <f>E46+E52</f>
        <v>10094</v>
      </c>
    </row>
    <row r="54" spans="2:5" ht="13.5" thickBot="1">
      <c r="B54" s="104" t="s">
        <v>65</v>
      </c>
      <c r="D54" s="64">
        <f>D42+D53</f>
        <v>66840</v>
      </c>
      <c r="E54" s="156">
        <f>E42+E53</f>
        <v>63912</v>
      </c>
    </row>
    <row r="56" spans="2:5" ht="13.5" thickBot="1">
      <c r="B56" s="69" t="s">
        <v>74</v>
      </c>
      <c r="D56" s="68">
        <f>ROUND(D42/(D31/0.25),2)</f>
        <v>0.15</v>
      </c>
      <c r="E56" s="68">
        <f>ROUND(E42/(E31/0.25),2)</f>
        <v>0.15</v>
      </c>
    </row>
    <row r="59" spans="4:5" ht="12.75">
      <c r="D59" s="67">
        <f>D54-D27</f>
        <v>0</v>
      </c>
      <c r="E59" s="26">
        <f>E54-E27</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2009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tabSelected="1" view="pageBreakPreview" zoomScale="60" zoomScaleNormal="50" workbookViewId="0" topLeftCell="A1">
      <pane xSplit="2" ySplit="9" topLeftCell="C10" activePane="bottomRight" state="frozen"/>
      <selection pane="topLeft" activeCell="B20" sqref="A20:B20"/>
      <selection pane="topRight" activeCell="B20" sqref="A20:B20"/>
      <selection pane="bottomLeft" activeCell="B20" sqref="A20:B20"/>
      <selection pane="bottomRight" activeCell="J9" sqref="J9"/>
    </sheetView>
  </sheetViews>
  <sheetFormatPr defaultColWidth="9.140625" defaultRowHeight="12.75"/>
  <cols>
    <col min="1" max="1" width="62.28125" style="38" customWidth="1"/>
    <col min="2" max="2" width="10.421875" style="38" customWidth="1"/>
    <col min="3" max="4" width="16.7109375" style="38" customWidth="1"/>
    <col min="5" max="5" width="16.28125" style="38" customWidth="1"/>
    <col min="6" max="6" width="16.28125" style="38" hidden="1" customWidth="1"/>
    <col min="7" max="7" width="22.00390625" style="38" customWidth="1"/>
    <col min="8" max="8" width="19.8515625" style="38" customWidth="1"/>
    <col min="9" max="9" width="23.28125" style="37" hidden="1" customWidth="1"/>
    <col min="10" max="10" width="28.28125" style="38" customWidth="1"/>
    <col min="11" max="11" width="20.00390625" style="38" customWidth="1"/>
    <col min="12" max="12" width="16.00390625" style="38" customWidth="1"/>
    <col min="13" max="13" width="16.57421875" style="38" customWidth="1"/>
    <col min="14" max="16384" width="9.140625" style="38" customWidth="1"/>
  </cols>
  <sheetData>
    <row r="1" spans="1:2" ht="20.25">
      <c r="A1" s="36" t="s">
        <v>49</v>
      </c>
      <c r="B1" s="37"/>
    </row>
    <row r="3" spans="1:2" ht="20.25">
      <c r="A3" s="37" t="s">
        <v>36</v>
      </c>
      <c r="B3" s="37"/>
    </row>
    <row r="4" spans="1:2" ht="20.25">
      <c r="A4" s="39" t="str">
        <f>'CPL(2)'!B4</f>
        <v>FOR THE SECOND QUARTER AND SIX MONTHS ENDED 30 SEPTEMBER 2009</v>
      </c>
      <c r="B4" s="37"/>
    </row>
    <row r="5" spans="1:12" ht="20.25">
      <c r="A5" s="37"/>
      <c r="B5" s="37"/>
      <c r="C5" s="192" t="s">
        <v>127</v>
      </c>
      <c r="D5" s="193"/>
      <c r="E5" s="193"/>
      <c r="F5" s="193"/>
      <c r="G5" s="193"/>
      <c r="H5" s="193"/>
      <c r="I5" s="193"/>
      <c r="J5" s="193"/>
      <c r="K5" s="41"/>
      <c r="L5" s="40"/>
    </row>
    <row r="6" spans="3:9" s="37" customFormat="1" ht="20.25">
      <c r="C6" s="40"/>
      <c r="D6" s="89" t="s">
        <v>126</v>
      </c>
      <c r="E6" s="90"/>
      <c r="F6" s="90"/>
      <c r="G6" s="90"/>
      <c r="H6" s="88"/>
      <c r="I6" s="50"/>
    </row>
    <row r="7" spans="3:9" s="37" customFormat="1" ht="20.25">
      <c r="C7" s="40"/>
      <c r="D7" s="40"/>
      <c r="G7" s="40"/>
      <c r="H7" s="40"/>
      <c r="I7" s="40"/>
    </row>
    <row r="8" spans="2:13" s="42" customFormat="1" ht="60.75">
      <c r="B8" s="41"/>
      <c r="C8" s="149" t="s">
        <v>37</v>
      </c>
      <c r="D8" s="149" t="s">
        <v>27</v>
      </c>
      <c r="E8" s="149" t="s">
        <v>28</v>
      </c>
      <c r="F8" s="149" t="s">
        <v>39</v>
      </c>
      <c r="G8" s="149" t="s">
        <v>108</v>
      </c>
      <c r="H8" s="149" t="s">
        <v>42</v>
      </c>
      <c r="I8" s="149" t="s">
        <v>87</v>
      </c>
      <c r="J8" s="149" t="s">
        <v>43</v>
      </c>
      <c r="K8" s="149" t="s">
        <v>38</v>
      </c>
      <c r="L8" s="149" t="s">
        <v>15</v>
      </c>
      <c r="M8" s="149" t="s">
        <v>109</v>
      </c>
    </row>
    <row r="9" spans="3:13" s="37" customFormat="1" ht="20.25">
      <c r="C9" s="149" t="s">
        <v>8</v>
      </c>
      <c r="D9" s="149" t="s">
        <v>8</v>
      </c>
      <c r="E9" s="149" t="s">
        <v>8</v>
      </c>
      <c r="F9" s="149" t="s">
        <v>8</v>
      </c>
      <c r="G9" s="149" t="s">
        <v>8</v>
      </c>
      <c r="H9" s="149" t="s">
        <v>8</v>
      </c>
      <c r="I9" s="149" t="s">
        <v>8</v>
      </c>
      <c r="J9" s="149" t="s">
        <v>8</v>
      </c>
      <c r="K9" s="149" t="s">
        <v>8</v>
      </c>
      <c r="L9" s="149" t="s">
        <v>8</v>
      </c>
      <c r="M9" s="149" t="s">
        <v>8</v>
      </c>
    </row>
    <row r="10" spans="3:11" s="37" customFormat="1" ht="20.25">
      <c r="C10" s="40"/>
      <c r="D10" s="40"/>
      <c r="E10" s="40"/>
      <c r="F10" s="40"/>
      <c r="G10" s="40"/>
      <c r="H10" s="40"/>
      <c r="I10" s="40"/>
      <c r="J10" s="40"/>
      <c r="K10" s="40"/>
    </row>
    <row r="11" spans="1:14" s="43" customFormat="1" ht="20.25">
      <c r="A11" s="43" t="s">
        <v>119</v>
      </c>
      <c r="C11" s="43">
        <v>89037</v>
      </c>
      <c r="D11" s="43">
        <v>5488</v>
      </c>
      <c r="E11" s="43">
        <v>-13509</v>
      </c>
      <c r="F11" s="43">
        <f>F32</f>
        <v>0</v>
      </c>
      <c r="G11" s="43">
        <f>CBS!E35</f>
        <v>11</v>
      </c>
      <c r="H11" s="43">
        <v>51</v>
      </c>
      <c r="I11" s="43">
        <v>0</v>
      </c>
      <c r="J11" s="43">
        <f>CBS!E39</f>
        <v>-28621</v>
      </c>
      <c r="K11" s="43">
        <f>SUM(C11:J11)</f>
        <v>52457</v>
      </c>
      <c r="L11" s="43">
        <f>CBS!E41</f>
        <v>1361</v>
      </c>
      <c r="M11" s="43">
        <f>SUM(K11:L11)</f>
        <v>53818</v>
      </c>
      <c r="N11" s="44"/>
    </row>
    <row r="12" spans="10:13" s="46" customFormat="1" ht="21.75" customHeight="1">
      <c r="J12" s="47"/>
      <c r="M12" s="47"/>
    </row>
    <row r="13" spans="1:13" s="46" customFormat="1" ht="21.75" customHeight="1">
      <c r="A13" s="46" t="s">
        <v>106</v>
      </c>
      <c r="C13" s="46">
        <v>0</v>
      </c>
      <c r="D13" s="48">
        <v>0</v>
      </c>
      <c r="E13" s="48">
        <v>0</v>
      </c>
      <c r="F13" s="48">
        <v>0</v>
      </c>
      <c r="G13" s="48">
        <v>6</v>
      </c>
      <c r="H13" s="48">
        <v>0</v>
      </c>
      <c r="I13" s="48">
        <v>0</v>
      </c>
      <c r="J13" s="48">
        <v>0</v>
      </c>
      <c r="K13" s="45">
        <f>SUM(C13:J13)</f>
        <v>6</v>
      </c>
      <c r="L13" s="46">
        <v>0</v>
      </c>
      <c r="M13" s="43">
        <f>SUM(K13:L13)</f>
        <v>6</v>
      </c>
    </row>
    <row r="14" s="46" customFormat="1" ht="21.75" customHeight="1">
      <c r="A14" s="46" t="s">
        <v>120</v>
      </c>
    </row>
    <row r="15" spans="1:13" s="46" customFormat="1" ht="21.75" customHeight="1">
      <c r="A15" s="151" t="s">
        <v>121</v>
      </c>
      <c r="C15" s="46">
        <v>6735</v>
      </c>
      <c r="D15" s="48">
        <v>0</v>
      </c>
      <c r="E15" s="48">
        <v>0</v>
      </c>
      <c r="F15" s="48">
        <v>0</v>
      </c>
      <c r="G15" s="48">
        <v>0</v>
      </c>
      <c r="H15" s="48">
        <v>0</v>
      </c>
      <c r="I15" s="48">
        <v>0</v>
      </c>
      <c r="J15" s="48">
        <v>0</v>
      </c>
      <c r="K15" s="45">
        <f>SUM(C15:J15)</f>
        <v>6735</v>
      </c>
      <c r="L15" s="46">
        <v>0</v>
      </c>
      <c r="M15" s="43">
        <f>SUM(K15:L15)</f>
        <v>6735</v>
      </c>
    </row>
    <row r="16" spans="1:13" s="45" customFormat="1" ht="20.25">
      <c r="A16" s="45" t="s">
        <v>118</v>
      </c>
      <c r="C16" s="48">
        <v>0</v>
      </c>
      <c r="D16" s="48">
        <v>0</v>
      </c>
      <c r="E16" s="48">
        <v>0</v>
      </c>
      <c r="F16" s="48">
        <v>0</v>
      </c>
      <c r="G16" s="48">
        <v>0</v>
      </c>
      <c r="H16" s="48">
        <v>0</v>
      </c>
      <c r="I16" s="48">
        <v>0</v>
      </c>
      <c r="J16" s="45">
        <f>'CPL(2)'!H33</f>
        <v>-3875</v>
      </c>
      <c r="K16" s="45">
        <f>SUM(C16:J16)</f>
        <v>-3875</v>
      </c>
      <c r="L16" s="45">
        <f>'CPL(2)'!H34</f>
        <v>-233</v>
      </c>
      <c r="M16" s="43">
        <f>SUM(K16:L16)</f>
        <v>-4108</v>
      </c>
    </row>
    <row r="17" spans="3:13" s="45" customFormat="1" ht="20.25">
      <c r="C17" s="48"/>
      <c r="D17" s="48"/>
      <c r="E17" s="48"/>
      <c r="F17" s="48"/>
      <c r="G17" s="48"/>
      <c r="H17" s="48"/>
      <c r="I17" s="48"/>
      <c r="M17" s="43"/>
    </row>
    <row r="18" spans="1:13" s="43" customFormat="1" ht="21" thickBot="1">
      <c r="A18" s="43" t="s">
        <v>132</v>
      </c>
      <c r="C18" s="49">
        <f aca="true" t="shared" si="0" ref="C18:M18">SUM(C11:C16)</f>
        <v>95772</v>
      </c>
      <c r="D18" s="49">
        <f t="shared" si="0"/>
        <v>5488</v>
      </c>
      <c r="E18" s="49">
        <f t="shared" si="0"/>
        <v>-13509</v>
      </c>
      <c r="F18" s="49">
        <f t="shared" si="0"/>
        <v>0</v>
      </c>
      <c r="G18" s="49">
        <f t="shared" si="0"/>
        <v>17</v>
      </c>
      <c r="H18" s="49">
        <f t="shared" si="0"/>
        <v>51</v>
      </c>
      <c r="I18" s="49">
        <f t="shared" si="0"/>
        <v>0</v>
      </c>
      <c r="J18" s="49">
        <f t="shared" si="0"/>
        <v>-32496</v>
      </c>
      <c r="K18" s="49">
        <f t="shared" si="0"/>
        <v>55323</v>
      </c>
      <c r="L18" s="49">
        <f t="shared" si="0"/>
        <v>1128</v>
      </c>
      <c r="M18" s="49">
        <f t="shared" si="0"/>
        <v>56451</v>
      </c>
    </row>
    <row r="19" spans="9:10" ht="21" thickTop="1">
      <c r="I19" s="38"/>
      <c r="J19" s="37"/>
    </row>
    <row r="20" spans="9:10" ht="20.25">
      <c r="I20" s="38"/>
      <c r="J20" s="37"/>
    </row>
    <row r="21" spans="9:10" ht="20.25">
      <c r="I21" s="38"/>
      <c r="J21" s="37"/>
    </row>
    <row r="22" spans="9:10" ht="20.25">
      <c r="I22" s="38"/>
      <c r="J22" s="37"/>
    </row>
    <row r="23" s="45" customFormat="1" ht="20.25">
      <c r="J23" s="43"/>
    </row>
    <row r="24" spans="1:13" s="43" customFormat="1" ht="20.25">
      <c r="A24" s="43" t="s">
        <v>112</v>
      </c>
      <c r="C24" s="43">
        <v>89037</v>
      </c>
      <c r="D24" s="43">
        <v>5488</v>
      </c>
      <c r="E24" s="43">
        <v>-13509</v>
      </c>
      <c r="F24" s="43">
        <v>0</v>
      </c>
      <c r="G24" s="43">
        <v>4</v>
      </c>
      <c r="H24" s="43">
        <v>51</v>
      </c>
      <c r="I24" s="43">
        <v>0</v>
      </c>
      <c r="J24" s="43">
        <v>-23010</v>
      </c>
      <c r="K24" s="43">
        <f>SUM(C24:J24)</f>
        <v>58061</v>
      </c>
      <c r="L24" s="43">
        <v>1563</v>
      </c>
      <c r="M24" s="43">
        <f>SUM(K24:L24)</f>
        <v>59624</v>
      </c>
    </row>
    <row r="25" s="43" customFormat="1" ht="20.25"/>
    <row r="26" spans="1:13" s="46" customFormat="1" ht="21.75" customHeight="1">
      <c r="A26" s="46" t="s">
        <v>106</v>
      </c>
      <c r="C26" s="46">
        <v>0</v>
      </c>
      <c r="D26" s="48">
        <v>0</v>
      </c>
      <c r="E26" s="48">
        <v>0</v>
      </c>
      <c r="F26" s="48">
        <v>0</v>
      </c>
      <c r="G26" s="46">
        <v>-5</v>
      </c>
      <c r="H26" s="48">
        <v>0</v>
      </c>
      <c r="I26" s="48">
        <v>0</v>
      </c>
      <c r="J26" s="48">
        <v>0</v>
      </c>
      <c r="K26" s="45">
        <f>SUM(C26:J26)</f>
        <v>-5</v>
      </c>
      <c r="L26" s="46">
        <v>0</v>
      </c>
      <c r="M26" s="43">
        <f>SUM(K26:L26)</f>
        <v>-5</v>
      </c>
    </row>
    <row r="27" spans="1:13" s="46" customFormat="1" ht="21.75" customHeight="1">
      <c r="A27" s="46" t="s">
        <v>135</v>
      </c>
      <c r="D27" s="48"/>
      <c r="E27" s="48"/>
      <c r="F27" s="48"/>
      <c r="H27" s="48"/>
      <c r="I27" s="48"/>
      <c r="J27" s="48"/>
      <c r="K27" s="45"/>
      <c r="M27" s="43"/>
    </row>
    <row r="28" spans="1:13" s="46" customFormat="1" ht="21.75" customHeight="1">
      <c r="A28" s="46" t="s">
        <v>136</v>
      </c>
      <c r="C28" s="48">
        <v>0</v>
      </c>
      <c r="D28" s="48">
        <v>-11</v>
      </c>
      <c r="E28" s="48">
        <v>0</v>
      </c>
      <c r="F28" s="48">
        <v>0</v>
      </c>
      <c r="G28" s="48">
        <v>0</v>
      </c>
      <c r="H28" s="48">
        <v>0</v>
      </c>
      <c r="I28" s="48">
        <v>0</v>
      </c>
      <c r="J28" s="48">
        <v>0</v>
      </c>
      <c r="K28" s="45">
        <f>SUM(C28:J28)</f>
        <v>-11</v>
      </c>
      <c r="L28" s="46">
        <v>0</v>
      </c>
      <c r="M28" s="43">
        <f>SUM(K28:L28)</f>
        <v>-11</v>
      </c>
    </row>
    <row r="29" spans="1:13" s="45" customFormat="1" ht="20.25">
      <c r="A29" s="45" t="s">
        <v>118</v>
      </c>
      <c r="C29" s="48">
        <v>0</v>
      </c>
      <c r="D29" s="48">
        <v>0</v>
      </c>
      <c r="E29" s="48">
        <v>0</v>
      </c>
      <c r="F29" s="48">
        <v>0</v>
      </c>
      <c r="G29" s="48">
        <v>0</v>
      </c>
      <c r="H29" s="48">
        <v>0</v>
      </c>
      <c r="I29" s="48">
        <v>0</v>
      </c>
      <c r="J29" s="45">
        <f>'CPL(2)'!I33</f>
        <v>-486</v>
      </c>
      <c r="K29" s="45">
        <f>SUM(C29:J29)</f>
        <v>-486</v>
      </c>
      <c r="L29" s="45">
        <f>'CPL(2)'!I34</f>
        <v>-510</v>
      </c>
      <c r="M29" s="43">
        <f>SUM(K29:L29)</f>
        <v>-996</v>
      </c>
    </row>
    <row r="30" s="43" customFormat="1" ht="20.25"/>
    <row r="31" spans="3:13" s="45" customFormat="1" ht="20.25">
      <c r="C31" s="48"/>
      <c r="D31" s="48"/>
      <c r="E31" s="48"/>
      <c r="F31" s="48"/>
      <c r="G31" s="48"/>
      <c r="H31" s="48"/>
      <c r="I31" s="48"/>
      <c r="M31" s="43"/>
    </row>
    <row r="32" spans="1:13" s="43" customFormat="1" ht="21" thickBot="1">
      <c r="A32" s="43" t="s">
        <v>133</v>
      </c>
      <c r="C32" s="49">
        <f aca="true" t="shared" si="1" ref="C32:L32">SUM(C22:C31)</f>
        <v>89037</v>
      </c>
      <c r="D32" s="49">
        <f t="shared" si="1"/>
        <v>5477</v>
      </c>
      <c r="E32" s="49">
        <f t="shared" si="1"/>
        <v>-13509</v>
      </c>
      <c r="F32" s="49">
        <f t="shared" si="1"/>
        <v>0</v>
      </c>
      <c r="G32" s="49">
        <f t="shared" si="1"/>
        <v>-1</v>
      </c>
      <c r="H32" s="49">
        <f t="shared" si="1"/>
        <v>51</v>
      </c>
      <c r="I32" s="49">
        <f t="shared" si="1"/>
        <v>0</v>
      </c>
      <c r="J32" s="49">
        <f t="shared" si="1"/>
        <v>-23496</v>
      </c>
      <c r="K32" s="49">
        <f t="shared" si="1"/>
        <v>57559</v>
      </c>
      <c r="L32" s="49">
        <f t="shared" si="1"/>
        <v>1053</v>
      </c>
      <c r="M32" s="49">
        <f>SUM(K32:L32)</f>
        <v>58612</v>
      </c>
    </row>
    <row r="33" s="45" customFormat="1" ht="21" thickTop="1">
      <c r="J33" s="43"/>
    </row>
    <row r="34" spans="1:11" s="45" customFormat="1" ht="20.25">
      <c r="A34" s="148"/>
      <c r="B34" s="148"/>
      <c r="K34" s="43"/>
    </row>
    <row r="35" s="45" customFormat="1" ht="20.25">
      <c r="I35" s="43"/>
    </row>
    <row r="36" s="45" customFormat="1" ht="20.25">
      <c r="I36" s="43"/>
    </row>
  </sheetData>
  <mergeCells count="1">
    <mergeCell ref="C5:J5"/>
  </mergeCells>
  <printOptions/>
  <pageMargins left="0.5" right="0.5" top="0.4" bottom="1.05" header="0.5" footer="0.67"/>
  <pageSetup fitToHeight="1" fitToWidth="1" horizontalDpi="600" verticalDpi="600" orientation="landscape" paperSize="9" scale="56" r:id="rId1"/>
  <headerFooter alignWithMargins="0">
    <oddFooter>&amp;L&amp;16The condensed consolidated statement of changes in equity should be read in conjunction with the audited financial statements for the year ended 31 March 2009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71"/>
  <sheetViews>
    <sheetView view="pageBreakPreview" zoomScale="90" zoomScaleNormal="80" zoomScaleSheetLayoutView="90" workbookViewId="0" topLeftCell="A1">
      <pane xSplit="2" ySplit="8" topLeftCell="C9" activePane="bottomRight" state="frozen"/>
      <selection pane="topLeft" activeCell="B7" sqref="B7"/>
      <selection pane="topRight" activeCell="B7" sqref="B7"/>
      <selection pane="bottomLeft" activeCell="B7" sqref="B7"/>
      <selection pane="bottomRight" activeCell="D63" sqref="D63"/>
    </sheetView>
  </sheetViews>
  <sheetFormatPr defaultColWidth="9.140625" defaultRowHeight="12.75"/>
  <cols>
    <col min="1" max="1" width="4.140625" style="1" customWidth="1"/>
    <col min="2" max="2" width="60.8515625" style="1" customWidth="1"/>
    <col min="3" max="3" width="6.28125" style="1" customWidth="1"/>
    <col min="4" max="4" width="17.00390625" style="26" bestFit="1" customWidth="1"/>
    <col min="5" max="5" width="2.57421875" style="4" customWidth="1"/>
    <col min="6" max="6" width="18.00390625" style="26" bestFit="1" customWidth="1"/>
    <col min="7" max="16384" width="9.140625" style="1" customWidth="1"/>
  </cols>
  <sheetData>
    <row r="1" ht="12.75">
      <c r="B1" s="2" t="s">
        <v>49</v>
      </c>
    </row>
    <row r="2" ht="12.75">
      <c r="B2" s="3"/>
    </row>
    <row r="3" ht="12.75">
      <c r="B3" s="3" t="s">
        <v>30</v>
      </c>
    </row>
    <row r="4" ht="12.75">
      <c r="B4" s="10" t="str">
        <f>CCIE!A4</f>
        <v>FOR THE SECOND QUARTER AND SIX MONTHS ENDED 30 SEPTEMBER 2009</v>
      </c>
    </row>
    <row r="6" spans="4:6" ht="12.75">
      <c r="D6" s="194" t="s">
        <v>137</v>
      </c>
      <c r="E6" s="195"/>
      <c r="F6" s="195"/>
    </row>
    <row r="7" spans="4:6" ht="12.75">
      <c r="D7" s="80" t="str">
        <f>CBS!D7</f>
        <v>30.09.2009</v>
      </c>
      <c r="E7" s="150"/>
      <c r="F7" s="80" t="s">
        <v>134</v>
      </c>
    </row>
    <row r="8" spans="4:6" ht="12.75">
      <c r="D8" s="80" t="s">
        <v>8</v>
      </c>
      <c r="E8" s="150"/>
      <c r="F8" s="80" t="s">
        <v>8</v>
      </c>
    </row>
    <row r="9" spans="4:6" ht="12.75">
      <c r="D9" s="27"/>
      <c r="E9" s="5"/>
      <c r="F9" s="27"/>
    </row>
    <row r="10" ht="12.75">
      <c r="B10" s="3" t="s">
        <v>46</v>
      </c>
    </row>
    <row r="12" spans="2:6" ht="12.75">
      <c r="B12" s="3" t="s">
        <v>140</v>
      </c>
      <c r="C12" s="3"/>
      <c r="D12" s="28">
        <f>'CPL(2)'!H25</f>
        <v>-4105</v>
      </c>
      <c r="E12" s="24"/>
      <c r="F12" s="28">
        <f>'CPL(2)'!I25</f>
        <v>-965</v>
      </c>
    </row>
    <row r="13" ht="12.75">
      <c r="E13" s="23"/>
    </row>
    <row r="14" spans="2:5" ht="12.75">
      <c r="B14" s="3" t="s">
        <v>47</v>
      </c>
      <c r="E14" s="23"/>
    </row>
    <row r="15" spans="2:6" ht="12.75">
      <c r="B15" s="1" t="s">
        <v>31</v>
      </c>
      <c r="D15" s="26">
        <v>1859</v>
      </c>
      <c r="E15" s="23"/>
      <c r="F15" s="26">
        <v>1000</v>
      </c>
    </row>
    <row r="16" spans="2:6" ht="12.75">
      <c r="B16" s="1" t="s">
        <v>32</v>
      </c>
      <c r="D16" s="26">
        <v>-270</v>
      </c>
      <c r="E16" s="23"/>
      <c r="F16" s="26">
        <v>-327</v>
      </c>
    </row>
    <row r="17" spans="4:6" ht="12.75">
      <c r="D17" s="29"/>
      <c r="E17" s="23"/>
      <c r="F17" s="29"/>
    </row>
    <row r="18" spans="2:6" s="3" customFormat="1" ht="12.75">
      <c r="B18" s="83" t="s">
        <v>147</v>
      </c>
      <c r="D18" s="28">
        <f>SUM(D12:D17)</f>
        <v>-2516</v>
      </c>
      <c r="E18" s="24"/>
      <c r="F18" s="28">
        <f>SUM(F12:F17)</f>
        <v>-292</v>
      </c>
    </row>
    <row r="19" ht="12.75">
      <c r="E19" s="23"/>
    </row>
    <row r="20" spans="2:6" ht="12.75">
      <c r="B20" s="3" t="s">
        <v>33</v>
      </c>
      <c r="D20" s="26">
        <v>1401</v>
      </c>
      <c r="E20" s="23"/>
      <c r="F20" s="26">
        <v>3593</v>
      </c>
    </row>
    <row r="21" spans="4:6" ht="12.75">
      <c r="D21" s="29"/>
      <c r="E21" s="23"/>
      <c r="F21" s="29"/>
    </row>
    <row r="22" spans="2:6" ht="12.75">
      <c r="B22" s="3" t="s">
        <v>124</v>
      </c>
      <c r="C22" s="3"/>
      <c r="D22" s="24">
        <f>SUM(D18:D21)</f>
        <v>-1115</v>
      </c>
      <c r="E22" s="24"/>
      <c r="F22" s="24">
        <f>SUM(F18:F21)</f>
        <v>3301</v>
      </c>
    </row>
    <row r="23" ht="12.75">
      <c r="E23" s="23"/>
    </row>
    <row r="24" spans="2:6" ht="12.75">
      <c r="B24" s="1" t="s">
        <v>122</v>
      </c>
      <c r="D24" s="26">
        <v>207</v>
      </c>
      <c r="E24" s="23"/>
      <c r="F24" s="26">
        <v>-79</v>
      </c>
    </row>
    <row r="25" spans="2:6" ht="12.75">
      <c r="B25" s="1" t="s">
        <v>35</v>
      </c>
      <c r="D25" s="26">
        <v>216</v>
      </c>
      <c r="E25" s="23"/>
      <c r="F25" s="26">
        <v>407</v>
      </c>
    </row>
    <row r="26" spans="2:6" ht="12.75">
      <c r="B26" s="1" t="s">
        <v>34</v>
      </c>
      <c r="D26" s="26">
        <v>-102</v>
      </c>
      <c r="E26" s="23"/>
      <c r="F26" s="26">
        <v>-669</v>
      </c>
    </row>
    <row r="27" spans="2:6" ht="12.75">
      <c r="B27" s="3" t="s">
        <v>125</v>
      </c>
      <c r="D27" s="30">
        <f>SUM(D22:D26)</f>
        <v>-794</v>
      </c>
      <c r="E27" s="24"/>
      <c r="F27" s="30">
        <f>SUM(F22:F26)</f>
        <v>2960</v>
      </c>
    </row>
    <row r="28" ht="12.75">
      <c r="E28" s="23"/>
    </row>
    <row r="29" ht="12.75">
      <c r="E29" s="23"/>
    </row>
    <row r="30" spans="2:5" ht="12.75">
      <c r="B30" s="3" t="s">
        <v>71</v>
      </c>
      <c r="E30" s="23"/>
    </row>
    <row r="31" ht="12.75">
      <c r="E31" s="23"/>
    </row>
    <row r="32" spans="2:6" ht="12.75">
      <c r="B32" s="1" t="s">
        <v>96</v>
      </c>
      <c r="D32" s="26">
        <f>-289-247</f>
        <v>-536</v>
      </c>
      <c r="E32" s="23"/>
      <c r="F32" s="26">
        <v>-1488</v>
      </c>
    </row>
    <row r="33" spans="2:6" ht="12.75">
      <c r="B33" s="1" t="s">
        <v>94</v>
      </c>
      <c r="D33" s="26">
        <v>64</v>
      </c>
      <c r="E33" s="23"/>
      <c r="F33" s="60">
        <v>127</v>
      </c>
    </row>
    <row r="34" spans="2:6" ht="12.75">
      <c r="B34" s="1" t="s">
        <v>123</v>
      </c>
      <c r="D34" s="60">
        <v>45</v>
      </c>
      <c r="E34" s="23"/>
      <c r="F34" s="26">
        <v>0</v>
      </c>
    </row>
    <row r="35" spans="2:6" s="6" customFormat="1" ht="12.75">
      <c r="B35" s="7" t="s">
        <v>91</v>
      </c>
      <c r="D35" s="51">
        <f>SUM(D32:D34)</f>
        <v>-427</v>
      </c>
      <c r="E35" s="25"/>
      <c r="F35" s="51">
        <f>SUM(F32:F34)</f>
        <v>-1361</v>
      </c>
    </row>
    <row r="36" ht="12.75">
      <c r="E36" s="23"/>
    </row>
    <row r="37" spans="2:5" ht="12.75">
      <c r="B37" s="3" t="s">
        <v>72</v>
      </c>
      <c r="E37" s="23"/>
    </row>
    <row r="38" spans="2:5" ht="12.75">
      <c r="B38" s="8"/>
      <c r="E38" s="23"/>
    </row>
    <row r="39" spans="2:6" ht="12.75">
      <c r="B39" s="1" t="s">
        <v>48</v>
      </c>
      <c r="D39" s="26">
        <v>0</v>
      </c>
      <c r="E39" s="23"/>
      <c r="F39" s="26">
        <v>-2833</v>
      </c>
    </row>
    <row r="40" spans="2:6" ht="12.75">
      <c r="B40" s="1" t="s">
        <v>85</v>
      </c>
      <c r="D40" s="26">
        <f>-68-52</f>
        <v>-120</v>
      </c>
      <c r="E40" s="23"/>
      <c r="F40" s="26">
        <v>-627</v>
      </c>
    </row>
    <row r="41" spans="2:6" ht="12.75" hidden="1">
      <c r="B41" s="1" t="s">
        <v>105</v>
      </c>
      <c r="D41" s="26">
        <v>0</v>
      </c>
      <c r="E41" s="23"/>
      <c r="F41" s="26">
        <v>0</v>
      </c>
    </row>
    <row r="42" spans="2:6" ht="12.75">
      <c r="B42" s="1" t="s">
        <v>93</v>
      </c>
      <c r="D42" s="26">
        <v>6735</v>
      </c>
      <c r="E42" s="23"/>
      <c r="F42" s="26">
        <v>0</v>
      </c>
    </row>
    <row r="43" spans="2:6" ht="12.75" hidden="1">
      <c r="B43" s="1" t="s">
        <v>107</v>
      </c>
      <c r="D43" s="26">
        <v>0</v>
      </c>
      <c r="E43" s="23"/>
      <c r="F43" s="26">
        <v>0</v>
      </c>
    </row>
    <row r="44" spans="2:6" ht="12.75" hidden="1">
      <c r="B44" s="1" t="s">
        <v>95</v>
      </c>
      <c r="D44" s="26">
        <v>0</v>
      </c>
      <c r="E44" s="23"/>
      <c r="F44" s="26">
        <v>0</v>
      </c>
    </row>
    <row r="45" spans="2:6" s="3" customFormat="1" ht="12.75">
      <c r="B45" s="3" t="s">
        <v>148</v>
      </c>
      <c r="D45" s="30">
        <f>SUM(D39:D44)</f>
        <v>6615</v>
      </c>
      <c r="E45" s="24"/>
      <c r="F45" s="30">
        <f>SUM(F39:F44)</f>
        <v>-3460</v>
      </c>
    </row>
    <row r="46" spans="2:5" ht="12.75">
      <c r="B46" s="8"/>
      <c r="E46" s="23"/>
    </row>
    <row r="47" spans="2:6" s="3" customFormat="1" ht="12.75">
      <c r="B47" s="3" t="s">
        <v>149</v>
      </c>
      <c r="D47" s="28">
        <f>D45+D35+D27</f>
        <v>5394</v>
      </c>
      <c r="E47" s="24"/>
      <c r="F47" s="28">
        <f>F45+F35+F27</f>
        <v>-1861</v>
      </c>
    </row>
    <row r="48" spans="4:6" s="3" customFormat="1" ht="12.75">
      <c r="D48" s="28"/>
      <c r="E48" s="24"/>
      <c r="F48" s="28"/>
    </row>
    <row r="49" spans="2:6" s="3" customFormat="1" ht="12.75">
      <c r="B49" s="3" t="s">
        <v>115</v>
      </c>
      <c r="D49" s="28">
        <v>0</v>
      </c>
      <c r="E49" s="24"/>
      <c r="F49" s="28">
        <v>6</v>
      </c>
    </row>
    <row r="50" spans="4:6" s="3" customFormat="1" ht="12.75">
      <c r="D50" s="28"/>
      <c r="E50" s="24"/>
      <c r="F50" s="28"/>
    </row>
    <row r="51" spans="2:6" s="3" customFormat="1" ht="12.75">
      <c r="B51" s="3" t="s">
        <v>89</v>
      </c>
      <c r="D51" s="28">
        <f>CBS!E25</f>
        <v>32175</v>
      </c>
      <c r="E51" s="24"/>
      <c r="F51" s="28">
        <v>35257</v>
      </c>
    </row>
    <row r="52" spans="4:6" s="3" customFormat="1" ht="12.75">
      <c r="D52" s="28"/>
      <c r="E52" s="24"/>
      <c r="F52" s="28"/>
    </row>
    <row r="53" spans="2:6" s="3" customFormat="1" ht="13.5" thickBot="1">
      <c r="B53" s="3" t="s">
        <v>90</v>
      </c>
      <c r="D53" s="31">
        <f>D47+D51+D49</f>
        <v>37569</v>
      </c>
      <c r="E53" s="24"/>
      <c r="F53" s="31">
        <f>F47+F51+F49</f>
        <v>33402</v>
      </c>
    </row>
    <row r="54" ht="13.5" thickTop="1"/>
    <row r="56" ht="12.75">
      <c r="B56" s="79" t="s">
        <v>92</v>
      </c>
    </row>
    <row r="57" ht="12.75">
      <c r="B57" s="9"/>
    </row>
    <row r="58" spans="4:6" ht="12.75">
      <c r="D58" s="80" t="str">
        <f>"As at "&amp;D7</f>
        <v>As at 30.09.2009</v>
      </c>
      <c r="E58" s="150"/>
      <c r="F58" s="80" t="str">
        <f>"As at "&amp;F7</f>
        <v>As at 30.09.2008</v>
      </c>
    </row>
    <row r="59" spans="4:6" ht="12.75">
      <c r="D59" s="80" t="s">
        <v>8</v>
      </c>
      <c r="E59" s="150"/>
      <c r="F59" s="80" t="s">
        <v>8</v>
      </c>
    </row>
    <row r="60" spans="2:6" ht="12.75">
      <c r="B60" s="1" t="s">
        <v>110</v>
      </c>
      <c r="D60" s="26">
        <v>34392</v>
      </c>
      <c r="E60" s="23"/>
      <c r="F60" s="26">
        <v>11457</v>
      </c>
    </row>
    <row r="61" spans="2:6" ht="12.75">
      <c r="B61" s="1" t="s">
        <v>111</v>
      </c>
      <c r="D61" s="26">
        <v>0</v>
      </c>
      <c r="E61" s="23"/>
      <c r="F61" s="26">
        <v>18519</v>
      </c>
    </row>
    <row r="62" spans="2:6" ht="12.75">
      <c r="B62" s="1" t="s">
        <v>79</v>
      </c>
      <c r="D62" s="26">
        <v>3177</v>
      </c>
      <c r="E62" s="23"/>
      <c r="F62" s="26">
        <v>3426</v>
      </c>
    </row>
    <row r="63" spans="4:6" ht="12.75">
      <c r="D63" s="29"/>
      <c r="E63" s="23"/>
      <c r="F63" s="29"/>
    </row>
    <row r="64" spans="2:6" s="3" customFormat="1" ht="13.5" thickBot="1">
      <c r="B64" s="3" t="s">
        <v>51</v>
      </c>
      <c r="D64" s="31">
        <f>SUM(D60:D63)</f>
        <v>37569</v>
      </c>
      <c r="E64" s="24"/>
      <c r="F64" s="31">
        <f>SUM(F60:F63)</f>
        <v>33402</v>
      </c>
    </row>
    <row r="65" ht="13.5" thickTop="1">
      <c r="E65" s="1"/>
    </row>
    <row r="66" ht="12.75">
      <c r="E66" s="1"/>
    </row>
    <row r="67" ht="12.75">
      <c r="E67" s="1"/>
    </row>
    <row r="68" ht="12.75">
      <c r="E68" s="1"/>
    </row>
    <row r="69" ht="12.75">
      <c r="E69" s="1"/>
    </row>
    <row r="70" ht="12.75">
      <c r="E70" s="1"/>
    </row>
    <row r="71" spans="4:6" ht="12.75">
      <c r="D71" s="152">
        <f>+D53-D64</f>
        <v>0</v>
      </c>
      <c r="F71" s="152">
        <f>+F53-F64</f>
        <v>0</v>
      </c>
    </row>
  </sheetData>
  <mergeCells count="1">
    <mergeCell ref="D6:F6"/>
  </mergeCells>
  <printOptions/>
  <pageMargins left="0.75" right="0.75" top="0.75" bottom="1" header="0.5" footer="0.5"/>
  <pageSetup fitToHeight="1" fitToWidth="1" horizontalDpi="600" verticalDpi="600" orientation="portrait" paperSize="9" scale="80" r:id="rId1"/>
  <headerFooter alignWithMargins="0">
    <oddFooter>&amp;LThe condensed consolidated cash flow statement should be read in conjunction with the audited financial statements for the year ended 31 March 2009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serenesitho</cp:lastModifiedBy>
  <cp:lastPrinted>2009-10-30T02:02:38Z</cp:lastPrinted>
  <dcterms:created xsi:type="dcterms:W3CDTF">2003-02-27T03:53:09Z</dcterms:created>
  <dcterms:modified xsi:type="dcterms:W3CDTF">2009-10-30T02:11:04Z</dcterms:modified>
  <cp:category/>
  <cp:version/>
  <cp:contentType/>
  <cp:contentStatus/>
</cp:coreProperties>
</file>